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<sst xmlns="http://schemas.openxmlformats.org/spreadsheetml/2006/main" count="138" uniqueCount="101">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</sst>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57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73</v>
      </c>
      <c r="C6" s="14">
        <f>VLOOKUP($D6,Лист1!$B$2:$J$59,2)</f>
        <v>309</v>
      </c>
      <c r="D6" s="16" t="s">
        <v>51</v>
      </c>
      <c r="E6" s="14">
        <f>VLOOKUP($D6,Лист1!$B$2:$J$81,3)</f>
        <v>150</v>
      </c>
      <c r="F6" s="14">
        <f>VLOOKUP($D6,Лист1!$B$2:$J$81,4)</f>
        <v>6.7</v>
      </c>
      <c r="G6" s="14">
        <f>VLOOKUP($D6,Лист1!$B$2:$J$81,5)</f>
        <v>203</v>
      </c>
      <c r="H6" s="14">
        <f>VLOOKUP($D6,Лист1!$B$2:$J$81,6)</f>
        <v>13.16</v>
      </c>
      <c r="I6" s="14">
        <f>VLOOKUP($D6,Лист1!$B$2:$J$81,7)</f>
        <v>14.03</v>
      </c>
      <c r="J6" s="14">
        <f>VLOOKUP($D6,Лист1!$B$2:$J$81,8)</f>
        <v>86.9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8.5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52</v>
      </c>
      <c r="E13" s="14">
        <f>VLOOKUP($D13,Лист1!$B$2:$J$81,3)</f>
        <v>200</v>
      </c>
      <c r="F13" s="14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 t="s">
        <v>15</v>
      </c>
      <c r="C14" s="14">
        <f>VLOOKUP($D14,Лист1!$B$2:$J$59,2)</f>
        <v>15</v>
      </c>
      <c r="D14" s="16" t="s">
        <v>60</v>
      </c>
      <c r="E14" s="14">
        <f>VLOOKUP($D14,Лист1!$B$2:$J$81,3)</f>
        <v>100</v>
      </c>
      <c r="F14" s="14">
        <v>5.7</v>
      </c>
      <c r="G14" s="14">
        <f>VLOOKUP($D14,Лист1!$B$2:$J$81,5)</f>
        <v>8.4</v>
      </c>
      <c r="H14" s="14">
        <f>VLOOKUP($D14,Лист1!$B$2:$J$81,6)</f>
        <v>0.59</v>
      </c>
      <c r="I14" s="14">
        <f>VLOOKUP($D14,Лист1!$B$2:$J$81,7)</f>
        <v>6.69</v>
      </c>
      <c r="J14" s="14">
        <f>VLOOKUP($D14,Лист1!$B$2:$J$81,8)</f>
        <v>2.2400000000000002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5.8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гарнир</v>
      </c>
      <c r="C14" s="2">
        <f>МЕНЮ!C6</f>
        <v>309</v>
      </c>
      <c r="D14" s="2" t="str">
        <f>МЕНЮ!D6</f>
        <v>макароны отварные</v>
      </c>
      <c r="E14" s="2">
        <f>МЕНЮ!E6</f>
        <v>150</v>
      </c>
      <c r="F14" s="2">
        <f>МЕНЮ!F6</f>
        <v>6.7</v>
      </c>
      <c r="G14" s="2">
        <f>МЕНЮ!G6</f>
        <v>203</v>
      </c>
      <c r="H14" s="2">
        <f>МЕНЮ!H6</f>
        <v>13.16</v>
      </c>
      <c r="I14" s="2">
        <f>МЕНЮ!I6</f>
        <v>14.03</v>
      </c>
      <c r="J14" s="2">
        <f>МЕНЮ!J6</f>
        <v>86.9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8.5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закуска</v>
      </c>
      <c r="C22" s="2">
        <f>МЕНЮ!C14</f>
        <v>15</v>
      </c>
      <c r="D22" s="2" t="str">
        <f>МЕНЮ!D14</f>
        <v>салат из свежих огурцов и помидоров</v>
      </c>
      <c r="E22" s="2">
        <f>МЕНЮ!E14</f>
        <v>100</v>
      </c>
      <c r="F22" s="2">
        <f>МЕНЮ!F14</f>
        <v>5.7</v>
      </c>
      <c r="G22" s="2">
        <f>МЕНЮ!G14</f>
        <v>8.4</v>
      </c>
      <c r="H22" s="2">
        <f>МЕНЮ!H14</f>
        <v>0.59</v>
      </c>
      <c r="I22" s="2">
        <f>МЕНЮ!I14</f>
        <v>6.69</v>
      </c>
      <c r="J22" s="2">
        <f>МЕНЮ!J14</f>
        <v>2.2400000000000002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5.8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2024-04-08T07:23:12Z</dcterms:modified>
</cp:coreProperties>
</file>