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<sst xmlns="http://schemas.openxmlformats.org/spreadsheetml/2006/main" count="138" uniqueCount="101">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</sst>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45397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393</v>
      </c>
      <c r="D4" s="16" t="s">
        <v>74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15.15</v>
      </c>
      <c r="I4" s="14">
        <f>VLOOKUP($D4,Лист1!$B$2:$J$81,7)</f>
        <v>18.72</v>
      </c>
      <c r="J4" s="14">
        <f>VLOOKUP($D4,Лист1!$B$2:$J$81,8)</f>
        <v>60.7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90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95</v>
      </c>
      <c r="E12" s="14">
        <f>VLOOKUP($D12,Лист1!$B$2:$J$81,3)</f>
        <v>250</v>
      </c>
      <c r="F12" s="14">
        <f>VLOOKUP($D12,Лист1!$B$2:$J$81,4)</f>
        <v>15.2</v>
      </c>
      <c r="G12" s="14">
        <f>VLOOKUP($D12,Лист1!$B$2:$J$81,5)</f>
        <v>178.2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30.75" thickBot="1" x14ac:dyDescent="0.3">
      <c r="A13" s="3"/>
      <c r="B13" s="2" t="s">
        <v>17</v>
      </c>
      <c r="C13" s="14">
        <f>VLOOKUP($D13,Лист1!$B$2:$J$59,2)</f>
        <v>326</v>
      </c>
      <c r="D13" s="16" t="s">
        <v>83</v>
      </c>
      <c r="E13" s="14">
        <f>VLOOKUP($D13,Лист1!$B$2:$J$81,3)</f>
        <v>180</v>
      </c>
      <c r="F13" s="14">
        <f>VLOOKUP($D13,Лист1!$B$2:$J$81,4)</f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21</v>
      </c>
      <c r="C14" s="14">
        <f>VLOOKUP($D14,Лист1!$B$2:$J$59,2)</f>
        <v>29</v>
      </c>
      <c r="D14" s="16" t="s">
        <v>69</v>
      </c>
      <c r="E14" s="14">
        <f>VLOOKUP($D14,Лист1!$B$2:$J$81,3)</f>
        <v>60</v>
      </c>
      <c r="F14" s="14">
        <f>VLOOKUP($D14,Лист1!$B$2:$J$81,4)</f>
        <v>3.07</v>
      </c>
      <c r="G14" s="14">
        <f>VLOOKUP($D14,Лист1!$B$2:$J$81,5)</f>
        <v>122.4</v>
      </c>
      <c r="H14" s="14">
        <f>VLOOKUP($D14,Лист1!$B$2:$J$81,6)</f>
        <v>3.94</v>
      </c>
      <c r="I14" s="14" t="str">
        <f>VLOOKUP($D14,Лист1!$B$2:$J$81,7)</f>
        <v>0.51</v>
      </c>
      <c r="J14" s="14">
        <f>VLOOKUP($D14,Лист1!$B$2:$J$81,8)</f>
        <v>25.37</v>
      </c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47</v>
      </c>
      <c r="E15" s="14">
        <f>VLOOKUP($D15,Лист1!$B$2:$J$81,3)</f>
        <v>200</v>
      </c>
      <c r="F15" s="14">
        <f>VLOOKUP($D15,Лист1!$B$2:$J$81,4)</f>
        <v>3.8</v>
      </c>
      <c r="G15" s="14">
        <f>VLOOKUP($D15,Лист1!$B$2:$J$81,5)</f>
        <v>111.2</v>
      </c>
      <c r="H15" s="14">
        <f>VLOOKUP($D15,Лист1!$B$2:$J$81,6)</f>
        <v>0.04</v>
      </c>
      <c r="I15" s="14">
        <f>VLOOKUP($D15,Лист1!$B$2:$J$81,7)</f>
        <v>0</v>
      </c>
      <c r="J15" s="14">
        <f>VLOOKUP($D15,Лист1!$B$2:$J$81,8)</f>
        <v>24.76</v>
      </c>
    </row>
    <row r="16" spans="1:11" ht="15.75" thickBot="1" x14ac:dyDescent="0.3">
      <c r="A16" s="3"/>
      <c r="B16" s="2" t="s">
        <v>15</v>
      </c>
      <c r="C16" s="14">
        <f>VLOOKUP($D16,Лист1!$B$2:$J$59,2)</f>
        <v>53</v>
      </c>
      <c r="D16" s="16" t="s">
        <v>59</v>
      </c>
      <c r="E16" s="14">
        <f>VLOOKUP($D16,Лист1!$B$2:$J$81,3)</f>
        <v>100</v>
      </c>
      <c r="F16" s="14">
        <v>2.1</v>
      </c>
      <c r="G16" s="14">
        <f>VLOOKUP($D16,Лист1!$B$2:$J$81,5)</f>
        <v>198.93</v>
      </c>
      <c r="H16" s="14">
        <f>VLOOKUP($D16,Лист1!$B$2:$J$81,6)</f>
        <v>4.1399999999999997</v>
      </c>
      <c r="I16" s="14">
        <f>VLOOKUP($D16,Лист1!$B$2:$J$81,7)</f>
        <v>8.02</v>
      </c>
      <c r="J16" s="14">
        <f>VLOOKUP($D16,Лист1!$B$2:$J$81,8)</f>
        <v>10.95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36</v>
      </c>
      <c r="E22">
        <f>SUM(E12:E20)</f>
        <v>790</v>
      </c>
      <c r="F22">
        <f>SUM(F12:F20)</f>
        <v>55</v>
      </c>
      <c r="G22">
        <f>SUM(G12:G20)</f>
        <v>802.82999999999993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45397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45397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393</v>
      </c>
      <c r="D12" s="2" t="str">
        <f>МЕНЮ!D4</f>
        <v>Запеканка мясная макаронная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15.15</v>
      </c>
      <c r="I12" s="2">
        <f>МЕНЮ!I4</f>
        <v>18.72</v>
      </c>
      <c r="J12" s="2">
        <f>МЕНЮ!J4</f>
        <v>60.7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со сметаной</v>
      </c>
      <c r="E20" s="2">
        <f>МЕНЮ!E12</f>
        <v>250</v>
      </c>
      <c r="F20" s="2">
        <f>МЕНЮ!F12</f>
        <v>15.2</v>
      </c>
      <c r="G20" s="2">
        <f>МЕНЮ!G12</f>
        <v>178.2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хлеб</v>
      </c>
      <c r="C22" s="2">
        <f>МЕНЮ!C14</f>
        <v>29</v>
      </c>
      <c r="D22" s="2" t="str">
        <f>МЕНЮ!D14</f>
        <v>хлеб ржаной</v>
      </c>
      <c r="E22" s="2">
        <f>МЕНЮ!E14</f>
        <v>60</v>
      </c>
      <c r="F22" s="2">
        <f>МЕНЮ!F14</f>
        <v>3.07</v>
      </c>
      <c r="G22" s="2">
        <f>МЕНЮ!G14</f>
        <v>122.4</v>
      </c>
      <c r="H22" s="2">
        <f>МЕНЮ!H14</f>
        <v>3.94</v>
      </c>
      <c r="I22" s="2" t="str">
        <f>МЕНЮ!I14</f>
        <v>0.51</v>
      </c>
      <c r="J22" s="2">
        <f>МЕНЮ!J14</f>
        <v>25.37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смеси сухофруктов</v>
      </c>
      <c r="E23" s="2">
        <f>МЕНЮ!E15</f>
        <v>200</v>
      </c>
      <c r="F23" s="2">
        <f>МЕНЮ!F15</f>
        <v>3.8</v>
      </c>
      <c r="G23" s="2">
        <f>МЕНЮ!G15</f>
        <v>111.2</v>
      </c>
      <c r="H23" s="2">
        <f>МЕНЮ!H15</f>
        <v>0.04</v>
      </c>
      <c r="I23" s="2">
        <f>МЕНЮ!I15</f>
        <v>0</v>
      </c>
      <c r="J23" s="2">
        <f>МЕНЮ!J15</f>
        <v>24.76</v>
      </c>
    </row>
    <row r="24" spans="1:10" ht="15.75" thickBot="1" x14ac:dyDescent="0.3">
      <c r="A24" s="3"/>
      <c r="B24" s="2" t="str">
        <f>МЕНЮ!B16</f>
        <v>закуска</v>
      </c>
      <c r="C24" s="2">
        <f>МЕНЮ!C16</f>
        <v>53</v>
      </c>
      <c r="D24" s="2" t="str">
        <f>МЕНЮ!D16</f>
        <v>салат из свежей капусты</v>
      </c>
      <c r="E24" s="2">
        <f>МЕНЮ!E16</f>
        <v>100</v>
      </c>
      <c r="F24" s="2">
        <f>МЕНЮ!F16</f>
        <v>2.1</v>
      </c>
      <c r="G24" s="2">
        <f>МЕНЮ!G16</f>
        <v>198.93</v>
      </c>
      <c r="H24" s="2">
        <f>МЕНЮ!H16</f>
        <v>4.1399999999999997</v>
      </c>
      <c r="I24" s="2">
        <f>МЕНЮ!I16</f>
        <v>8.02</v>
      </c>
      <c r="J24" s="2">
        <f>МЕНЮ!J16</f>
        <v>10.95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2024-04-11T06:37:18Z</dcterms:modified>
</cp:coreProperties>
</file>