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<sst xmlns="http://schemas.openxmlformats.org/spreadsheetml/2006/main" count="138" uniqueCount="101">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</sst>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45405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309</v>
      </c>
      <c r="D4" s="16" t="s">
        <v>51</v>
      </c>
      <c r="E4" s="14">
        <f>VLOOKUP($D4,Лист1!$B$2:$J$81,3)</f>
        <v>150</v>
      </c>
      <c r="F4" s="14">
        <v>6.6</v>
      </c>
      <c r="G4" s="14">
        <f>VLOOKUP($D4,Лист1!$B$2:$J$81,5)</f>
        <v>203</v>
      </c>
      <c r="H4" s="14">
        <f>VLOOKUP($D4,Лист1!$B$2:$J$81,6)</f>
        <v>13.16</v>
      </c>
      <c r="I4" s="14">
        <f>VLOOKUP($D4,Лист1!$B$2:$J$81,7)</f>
        <v>14.03</v>
      </c>
      <c r="J4" s="14">
        <f>VLOOKUP($D4,Лист1!$B$2:$J$81,8)</f>
        <v>86.9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4.5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59</v>
      </c>
      <c r="E7" s="14">
        <f>VLOOKUP($D7,Лист1!$B$2:$J$81,3)</f>
        <v>100</v>
      </c>
      <c r="F7" s="14">
        <f>VLOOKUP($D7,Лист1!$B$2:$J$81,4)</f>
        <v>1.2</v>
      </c>
      <c r="G7" s="14">
        <f>VLOOKUP($D7,Лист1!$B$2:$J$81,5)</f>
        <v>198.93</v>
      </c>
      <c r="H7" s="14">
        <f>VLOOKUP($D7,Лист1!$B$2:$J$81,6)</f>
        <v>4.1399999999999997</v>
      </c>
      <c r="I7" s="14">
        <f>VLOOKUP($D7,Лист1!$B$2:$J$81,7)</f>
        <v>8.02</v>
      </c>
      <c r="J7" s="14">
        <f>VLOOKUP($D7,Лист1!$B$2:$J$81,8)</f>
        <v>10.95</v>
      </c>
    </row>
    <row r="8" spans="1:11" ht="15.75" thickBot="1" x14ac:dyDescent="0.3">
      <c r="A8" s="4"/>
      <c r="B8" s="2" t="s">
        <v>15</v>
      </c>
      <c r="C8" s="14">
        <f>VLOOKUP($D8,Лист1!$B$2:$J$59,2)</f>
        <v>209</v>
      </c>
      <c r="D8" s="16" t="s">
        <v>72</v>
      </c>
      <c r="E8" s="14">
        <f>VLOOKUP($D8,Лист1!$B$2:$J$81,3)</f>
        <v>60</v>
      </c>
      <c r="F8" s="14">
        <f>VLOOKUP($D8,Лист1!$B$2:$J$81,4)</f>
        <v>10</v>
      </c>
      <c r="G8" s="14">
        <f>VLOOKUP($D8,Лист1!$B$2:$J$81,5)</f>
        <v>63</v>
      </c>
      <c r="H8" s="14">
        <f>VLOOKUP($D8,Лист1!$B$2:$J$81,6)</f>
        <v>5.0999999999999996</v>
      </c>
      <c r="I8" s="14">
        <f>VLOOKUP($D8,Лист1!$B$2:$J$81,7)</f>
        <v>4.5999999999999996</v>
      </c>
      <c r="J8" s="14">
        <f>VLOOKUP($D8,Лист1!$B$2:$J$81,8)</f>
        <v>0.3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124</v>
      </c>
      <c r="D12" s="16" t="s">
        <v>94</v>
      </c>
      <c r="E12" s="14">
        <f>VLOOKUP($D12,Лист1!$B$2:$J$81,3)</f>
        <v>250</v>
      </c>
      <c r="F12" s="14">
        <f>VLOOKUP($D12,Лист1!$B$2:$J$81,4)</f>
        <v>15.7</v>
      </c>
      <c r="G12" s="14">
        <f>VLOOKUP($D12,Лист1!$B$2:$J$81,5)</f>
        <v>178.2</v>
      </c>
      <c r="H12" s="14">
        <f>VLOOKUP($D12,Лист1!$B$2:$J$81,6)</f>
        <v>8.3000000000000007</v>
      </c>
      <c r="I12" s="14">
        <f>VLOOKUP($D12,Лист1!$B$2:$J$81,7)</f>
        <v>6.1</v>
      </c>
      <c r="J12" s="14">
        <f>VLOOKUP($D12,Лист1!$B$2:$J$81,8)</f>
        <v>22.32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83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959</v>
      </c>
      <c r="D15" s="16" t="s">
        <v>84</v>
      </c>
      <c r="E15" s="14">
        <f>VLOOKUP($D15,Лист1!$B$2:$J$81,3)</f>
        <v>200</v>
      </c>
      <c r="F15" s="14">
        <f>VLOOKUP($D15,Лист1!$B$2:$J$81,4)</f>
        <v>5.4</v>
      </c>
      <c r="G15" s="14">
        <f>VLOOKUP($D15,Лист1!$B$2:$J$81,5)</f>
        <v>163.9</v>
      </c>
      <c r="H15" s="14">
        <f>VLOOKUP($D15,Лист1!$B$2:$J$81,6)</f>
        <v>5.0999999999999996</v>
      </c>
      <c r="I15" s="14">
        <f>VLOOKUP($D15,Лист1!$B$2:$J$81,7)</f>
        <v>6.4</v>
      </c>
      <c r="J15" s="14">
        <f>VLOOKUP($D15,Лист1!$B$2:$J$81,8)</f>
        <v>13.4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580</v>
      </c>
      <c r="F21">
        <f>SUM(F4:F8)</f>
        <v>25</v>
      </c>
      <c r="G21">
        <f>SUM(G4:G8)</f>
        <v>764.53</v>
      </c>
    </row>
    <row r="22" spans="1:10" ht="15.75" thickBot="1" x14ac:dyDescent="0.3">
      <c r="D22" t="s">
        <v>36</v>
      </c>
      <c r="E22">
        <f>SUM(E12:E20)</f>
        <v>690</v>
      </c>
      <c r="F22">
        <f>SUM(F12:F20)</f>
        <v>55</v>
      </c>
      <c r="G22">
        <f>SUM(G12:G20)</f>
        <v>656.59999999999991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45405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45405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309</v>
      </c>
      <c r="D12" s="2" t="str">
        <f>МЕНЮ!D4</f>
        <v>макароны отварные</v>
      </c>
      <c r="E12" s="2">
        <f>МЕНЮ!E4</f>
        <v>150</v>
      </c>
      <c r="F12" s="2">
        <f>МЕНЮ!F4</f>
        <v>6.6</v>
      </c>
      <c r="G12" s="2">
        <f>МЕНЮ!G4</f>
        <v>203</v>
      </c>
      <c r="H12" s="2">
        <f>МЕНЮ!H4</f>
        <v>13.16</v>
      </c>
      <c r="I12" s="2">
        <f>МЕНЮ!I4</f>
        <v>14.03</v>
      </c>
      <c r="J12" s="2">
        <f>МЕНЮ!J4</f>
        <v>86.9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4.5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</v>
      </c>
      <c r="E15" s="2">
        <f>МЕНЮ!E7</f>
        <v>100</v>
      </c>
      <c r="F15" s="2">
        <f>МЕНЮ!F7</f>
        <v>1.2</v>
      </c>
      <c r="G15" s="2">
        <f>МЕНЮ!G7</f>
        <v>198.93</v>
      </c>
      <c r="H15" s="2">
        <f>МЕНЮ!H7</f>
        <v>4.1399999999999997</v>
      </c>
      <c r="I15" s="2">
        <f>МЕНЮ!I7</f>
        <v>8.02</v>
      </c>
      <c r="J15" s="2">
        <f>МЕНЮ!J7</f>
        <v>10.95</v>
      </c>
    </row>
    <row r="16" spans="1:10" ht="15.75" thickBot="1" x14ac:dyDescent="0.3">
      <c r="A16" s="4"/>
      <c r="B16" s="2" t="str">
        <f>МЕНЮ!B8</f>
        <v>закуска</v>
      </c>
      <c r="C16" s="2">
        <f>МЕНЮ!C8</f>
        <v>209</v>
      </c>
      <c r="D16" s="2" t="str">
        <f>МЕНЮ!D8</f>
        <v>яйцо вареное</v>
      </c>
      <c r="E16" s="2">
        <f>МЕНЮ!E8</f>
        <v>60</v>
      </c>
      <c r="F16" s="2">
        <f>МЕНЮ!F8</f>
        <v>10</v>
      </c>
      <c r="G16" s="2">
        <f>МЕНЮ!G8</f>
        <v>63</v>
      </c>
      <c r="H16" s="2">
        <f>МЕНЮ!H8</f>
        <v>5.0999999999999996</v>
      </c>
      <c r="I16" s="2">
        <f>МЕНЮ!I8</f>
        <v>4.5999999999999996</v>
      </c>
      <c r="J16" s="2">
        <f>МЕНЮ!J8</f>
        <v>0.3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124</v>
      </c>
      <c r="D20" s="2" t="str">
        <f>МЕНЮ!D12</f>
        <v>Щи из свежей капусты со сметаной</v>
      </c>
      <c r="E20" s="2">
        <f>МЕНЮ!E12</f>
        <v>250</v>
      </c>
      <c r="F20" s="2">
        <f>МЕНЮ!F12</f>
        <v>15.7</v>
      </c>
      <c r="G20" s="2">
        <f>МЕНЮ!G12</f>
        <v>178.2</v>
      </c>
      <c r="H20" s="2">
        <f>МЕНЮ!H12</f>
        <v>8.3000000000000007</v>
      </c>
      <c r="I20" s="2">
        <f>МЕНЮ!I12</f>
        <v>6.1</v>
      </c>
      <c r="J20" s="2">
        <f>МЕНЮ!J12</f>
        <v>22.32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959</v>
      </c>
      <c r="D23" s="2" t="str">
        <f>МЕНЮ!D15</f>
        <v>какао на молоке</v>
      </c>
      <c r="E23" s="2">
        <f>МЕНЮ!E15</f>
        <v>200</v>
      </c>
      <c r="F23" s="2">
        <f>МЕНЮ!F15</f>
        <v>5.4</v>
      </c>
      <c r="G23" s="2">
        <f>МЕНЮ!G15</f>
        <v>163.9</v>
      </c>
      <c r="H23" s="2">
        <f>МЕНЮ!H15</f>
        <v>5.0999999999999996</v>
      </c>
      <c r="I23" s="2">
        <f>МЕНЮ!I15</f>
        <v>6.4</v>
      </c>
      <c r="J23" s="2">
        <f>МЕНЮ!J15</f>
        <v>13.4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2024-04-18T10:38:57Z</dcterms:modified>
</cp:coreProperties>
</file>