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 activeTab="2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F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F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<sst xmlns="http://schemas.openxmlformats.org/spreadsheetml/2006/main" count="138" uniqueCount="101">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</sst>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45419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53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93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76</v>
      </c>
      <c r="E6" s="14">
        <f>VLOOKUP($D6,Лист1!$B$2:$J$81,3)</f>
        <v>30</v>
      </c>
      <c r="F6" s="14">
        <v>2.9</v>
      </c>
      <c r="G6" s="14">
        <f>VLOOKUP($D6,Лист1!$B$2:$J$81,5)</f>
        <v>63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78</v>
      </c>
      <c r="E7" s="14">
        <f>VLOOKUP($D7,Лист1!$B$2:$J$81,3)</f>
        <v>50</v>
      </c>
      <c r="F7" s="14">
        <f>VLOOKUP($D7,Лист1!$B$2:$J$81,4)</f>
        <v>9.1999999999999993</v>
      </c>
      <c r="G7" s="14">
        <f>VLOOKUP($D7,Лист1!$B$2:$J$81,5)</f>
        <v>335.49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67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89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73</v>
      </c>
      <c r="C14" s="14">
        <f>VLOOKUP($D14,Лист1!$B$2:$J$59,2)</f>
        <v>309</v>
      </c>
      <c r="D14" s="16" t="s">
        <v>51</v>
      </c>
      <c r="E14" s="14">
        <f>VLOOKUP($D14,Лист1!$B$2:$J$81,3)</f>
        <v>150</v>
      </c>
      <c r="F14" s="14">
        <v>6.6</v>
      </c>
      <c r="G14" s="14">
        <f>VLOOKUP($D14,Лист1!$B$2:$J$81,5)</f>
        <v>203</v>
      </c>
      <c r="H14" s="14">
        <f>VLOOKUP($D14,Лист1!$B$2:$J$81,6)</f>
        <v>13.16</v>
      </c>
      <c r="I14" s="14">
        <f>VLOOKUP($D14,Лист1!$B$2:$J$81,7)</f>
        <v>14.03</v>
      </c>
      <c r="J14" s="14">
        <f>VLOOKUP($D14,Лист1!$B$2:$J$81,8)</f>
        <v>86.9</v>
      </c>
    </row>
    <row r="15" spans="1:11" ht="15.75" thickBot="1" x14ac:dyDescent="0.3">
      <c r="A15" s="3"/>
      <c r="B15" s="2" t="s">
        <v>34</v>
      </c>
      <c r="C15" s="14">
        <f>VLOOKUP($D15,Лист1!$B$2:$J$59,2)</f>
        <v>859</v>
      </c>
      <c r="D15" s="16" t="s">
        <v>46</v>
      </c>
      <c r="E15" s="14">
        <f>VLOOKUP($D15,Лист1!$B$2:$J$81,3)</f>
        <v>200</v>
      </c>
      <c r="F15" s="14">
        <f>VLOOKUP($D15,Лист1!$B$2:$J$81,4)</f>
        <v>3.92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3.21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36</v>
      </c>
      <c r="E22">
        <f>SUM(E12:E20)</f>
        <v>810</v>
      </c>
      <c r="F22">
        <f>SUM(F12:F20)</f>
        <v>55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45419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45419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</v>
      </c>
      <c r="E14" s="2">
        <f>МЕНЮ!E6</f>
        <v>30</v>
      </c>
      <c r="F14" s="2">
        <f>МЕНЮ!F6</f>
        <v>2.9</v>
      </c>
      <c r="G14" s="2">
        <f>МЕНЮ!G6</f>
        <v>63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сыром</v>
      </c>
      <c r="E15" s="2">
        <f>МЕНЮ!E7</f>
        <v>50</v>
      </c>
      <c r="F15" s="2">
        <f>МЕНЮ!F7</f>
        <v>9.1999999999999993</v>
      </c>
      <c r="G15" s="2">
        <f>МЕНЮ!G7</f>
        <v>335.49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309</v>
      </c>
      <c r="D22" s="2" t="str">
        <f>МЕНЮ!D14</f>
        <v>макароны отварные</v>
      </c>
      <c r="E22" s="2">
        <f>МЕНЮ!E14</f>
        <v>150</v>
      </c>
      <c r="F22" s="2">
        <f>МЕНЮ!F14</f>
        <v>6.6</v>
      </c>
      <c r="G22" s="2">
        <f>МЕНЮ!G14</f>
        <v>203</v>
      </c>
      <c r="H22" s="2">
        <f>МЕНЮ!H14</f>
        <v>13.16</v>
      </c>
      <c r="I22" s="2">
        <f>МЕНЮ!I14</f>
        <v>14.03</v>
      </c>
      <c r="J22" s="2">
        <f>МЕНЮ!J14</f>
        <v>86.9</v>
      </c>
    </row>
    <row r="23" spans="1:10" ht="15.75" thickBot="1" x14ac:dyDescent="0.3">
      <c r="A23" s="3"/>
      <c r="B23" s="2" t="str">
        <f>МЕНЮ!B15</f>
        <v>напиток</v>
      </c>
      <c r="C23" s="2">
        <f>МЕНЮ!C15</f>
        <v>859</v>
      </c>
      <c r="D23" s="2" t="str">
        <f>МЕНЮ!D15</f>
        <v>компот из свежих плодов</v>
      </c>
      <c r="E23" s="2">
        <f>МЕНЮ!E15</f>
        <v>200</v>
      </c>
      <c r="F23" s="2">
        <f>МЕНЮ!F15</f>
        <v>3.92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3.21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2024-05-02T07:16:02Z</cp:lastPrinted>
  <dcterms:created xsi:type="dcterms:W3CDTF">2015-06-05T18:19:34Z</dcterms:created>
  <dcterms:modified xsi:type="dcterms:W3CDTF">2024-05-02T07:16:36Z</dcterms:modified>
</cp:coreProperties>
</file>