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F13" i="1" l="1"/>
  <c r="J17" i="1" l="1"/>
  <c r="I17" i="1"/>
  <c r="H17" i="1"/>
  <c r="G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<sst xmlns="http://schemas.openxmlformats.org/spreadsheetml/2006/main" count="138" uniqueCount="101">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</sst>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45425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393</v>
      </c>
      <c r="D4" s="16" t="s">
        <v>74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15.15</v>
      </c>
      <c r="I4" s="14">
        <f>VLOOKUP($D4,Лист1!$B$2:$J$81,7)</f>
        <v>18.72</v>
      </c>
      <c r="J4" s="14">
        <f>VLOOKUP($D4,Лист1!$B$2:$J$81,8)</f>
        <v>60.7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90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187</v>
      </c>
      <c r="D12" s="16" t="s">
        <v>95</v>
      </c>
      <c r="E12" s="14">
        <f>VLOOKUP($D12,Лист1!$B$2:$J$81,3)</f>
        <v>250</v>
      </c>
      <c r="F12" s="14">
        <f>VLOOKUP($D12,Лист1!$B$2:$J$81,4)</f>
        <v>15.2</v>
      </c>
      <c r="G12" s="14">
        <f>VLOOKUP($D12,Лист1!$B$2:$J$81,5)</f>
        <v>178.2</v>
      </c>
      <c r="H12" s="14">
        <f>VLOOKUP($D12,Лист1!$B$2:$J$81,6)</f>
        <v>3.36</v>
      </c>
      <c r="I12" s="14">
        <f>VLOOKUP($D12,Лист1!$B$2:$J$81,7)</f>
        <v>3.53</v>
      </c>
      <c r="J12" s="14">
        <f>VLOOKUP($D12,Лист1!$B$2:$J$81,8)</f>
        <v>8.92</v>
      </c>
      <c r="K12" s="12"/>
    </row>
    <row r="13" spans="1:11" ht="30.75" thickBot="1" x14ac:dyDescent="0.3">
      <c r="A13" s="3"/>
      <c r="B13" s="2" t="s">
        <v>17</v>
      </c>
      <c r="C13" s="14">
        <f>VLOOKUP($D13,Лист1!$B$2:$J$59,2)</f>
        <v>326</v>
      </c>
      <c r="D13" s="16" t="s">
        <v>83</v>
      </c>
      <c r="E13" s="14">
        <f>VLOOKUP($D13,Лист1!$B$2:$J$81,3)</f>
        <v>180</v>
      </c>
      <c r="F13" s="14">
        <f>VLOOKUP($D13,Лист1!$B$2:$J$81,4)</f>
        <v>30.83</v>
      </c>
      <c r="G13" s="14">
        <f>VLOOKUP($D13,Лист1!$B$2:$J$81,5)</f>
        <v>192.1</v>
      </c>
      <c r="H13" s="14">
        <f>VLOOKUP($D13,Лист1!$B$2:$J$81,6)</f>
        <v>31.75</v>
      </c>
      <c r="I13" s="14" t="str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/>
      <c r="C14" s="14">
        <f>VLOOKUP($D14,Лист1!$B$2:$J$59,2)</f>
        <v>0</v>
      </c>
      <c r="D14" s="16">
        <v>0</v>
      </c>
      <c r="E14" s="14">
        <f>VLOOKUP($D14,Лист1!$B$2:$J$81,3)</f>
        <v>0</v>
      </c>
      <c r="F14" s="14">
        <f>VLOOKUP($D14,Лист1!$B$2:$J$81,4)</f>
        <v>0</v>
      </c>
      <c r="G14" s="14">
        <f>VLOOKUP($D14,Лист1!$B$2:$J$81,5)</f>
        <v>0</v>
      </c>
      <c r="H14" s="14">
        <f>VLOOKUP($D14,Лист1!$B$2:$J$81,6)</f>
        <v>0</v>
      </c>
      <c r="I14" s="14">
        <f>VLOOKUP($D14,Лист1!$B$2:$J$81,7)</f>
        <v>0</v>
      </c>
      <c r="J14" s="14">
        <f>VLOOKUP($D14,Лист1!$B$2:$J$81,8)</f>
        <v>0</v>
      </c>
    </row>
    <row r="15" spans="1:11" ht="15.75" thickBot="1" x14ac:dyDescent="0.3">
      <c r="A15" s="3"/>
      <c r="B15" s="2" t="s">
        <v>34</v>
      </c>
      <c r="C15" s="14">
        <f>VLOOKUP($D15,Лист1!$B$2:$J$59,2)</f>
        <v>859</v>
      </c>
      <c r="D15" s="16" t="s">
        <v>47</v>
      </c>
      <c r="E15" s="14">
        <f>VLOOKUP($D15,Лист1!$B$2:$J$81,3)</f>
        <v>200</v>
      </c>
      <c r="F15" s="14">
        <f>VLOOKUP($D15,Лист1!$B$2:$J$81,4)</f>
        <v>3.8</v>
      </c>
      <c r="G15" s="14">
        <f>VLOOKUP($D15,Лист1!$B$2:$J$81,5)</f>
        <v>111.2</v>
      </c>
      <c r="H15" s="14">
        <f>VLOOKUP($D15,Лист1!$B$2:$J$81,6)</f>
        <v>0.04</v>
      </c>
      <c r="I15" s="14">
        <f>VLOOKUP($D15,Лист1!$B$2:$J$81,7)</f>
        <v>0</v>
      </c>
      <c r="J15" s="14">
        <f>VLOOKUP($D15,Лист1!$B$2:$J$81,8)</f>
        <v>24.76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53</v>
      </c>
      <c r="D17" s="16" t="s">
        <v>59</v>
      </c>
      <c r="E17" s="14">
        <f>VLOOKUP($D17,Лист1!$B$2:$J$81,3)</f>
        <v>100</v>
      </c>
      <c r="F17" s="14">
        <v>2.1</v>
      </c>
      <c r="G17" s="14">
        <f>VLOOKUP($D17,Лист1!$B$2:$J$81,5)</f>
        <v>198.93</v>
      </c>
      <c r="H17" s="14">
        <f>VLOOKUP($D17,Лист1!$B$2:$J$81,6)</f>
        <v>4.1399999999999997</v>
      </c>
      <c r="I17" s="14">
        <f>VLOOKUP($D17,Лист1!$B$2:$J$81,7)</f>
        <v>8.02</v>
      </c>
      <c r="J17" s="14">
        <f>VLOOKUP($D17,Лист1!$B$2:$J$81,8)</f>
        <v>10.95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36</v>
      </c>
      <c r="E22">
        <f>SUM(E12:E20)</f>
        <v>790</v>
      </c>
      <c r="F22">
        <f>SUM(F12:F20)</f>
        <v>55</v>
      </c>
      <c r="G22">
        <f>SUM(G12:G20)</f>
        <v>802.82999999999993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45425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45425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393</v>
      </c>
      <c r="D12" s="2" t="str">
        <f>МЕНЮ!D4</f>
        <v>Запеканка мясная макаронная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15.15</v>
      </c>
      <c r="I12" s="2">
        <f>МЕНЮ!I4</f>
        <v>18.72</v>
      </c>
      <c r="J12" s="2">
        <f>МЕНЮ!J4</f>
        <v>60.7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187</v>
      </c>
      <c r="D20" s="2" t="str">
        <f>МЕНЮ!D12</f>
        <v>Щи со сметаной</v>
      </c>
      <c r="E20" s="2">
        <f>МЕНЮ!E12</f>
        <v>250</v>
      </c>
      <c r="F20" s="2">
        <f>МЕНЮ!F12</f>
        <v>15.2</v>
      </c>
      <c r="G20" s="2">
        <f>МЕНЮ!G12</f>
        <v>178.2</v>
      </c>
      <c r="H20" s="2">
        <f>МЕНЮ!H12</f>
        <v>3.36</v>
      </c>
      <c r="I20" s="2">
        <f>МЕНЮ!I12</f>
        <v>3.53</v>
      </c>
      <c r="J20" s="2">
        <f>МЕНЮ!J12</f>
        <v>8.92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180</v>
      </c>
      <c r="F21" s="2">
        <f>МЕНЮ!F13</f>
        <v>30.83</v>
      </c>
      <c r="G21" s="2">
        <f>МЕНЮ!G13</f>
        <v>192.1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>
        <f>МЕНЮ!B14</f>
        <v>0</v>
      </c>
      <c r="C22" s="2">
        <f>МЕНЮ!C14</f>
        <v>0</v>
      </c>
      <c r="D22" s="2">
        <f>МЕНЮ!D14</f>
        <v>0</v>
      </c>
      <c r="E22" s="2">
        <f>МЕНЮ!E14</f>
        <v>0</v>
      </c>
      <c r="F22" s="2">
        <f>МЕНЮ!F14</f>
        <v>0</v>
      </c>
      <c r="G22" s="2">
        <f>МЕНЮ!G14</f>
        <v>0</v>
      </c>
      <c r="H22" s="2">
        <f>МЕНЮ!H14</f>
        <v>0</v>
      </c>
      <c r="I22" s="2">
        <f>МЕНЮ!I14</f>
        <v>0</v>
      </c>
      <c r="J22" s="2">
        <f>МЕНЮ!J14</f>
        <v>0</v>
      </c>
    </row>
    <row r="23" spans="1:10" ht="15.75" thickBot="1" x14ac:dyDescent="0.3">
      <c r="A23" s="3"/>
      <c r="B23" s="2" t="str">
        <f>МЕНЮ!B15</f>
        <v>напиток</v>
      </c>
      <c r="C23" s="2">
        <f>МЕНЮ!C15</f>
        <v>859</v>
      </c>
      <c r="D23" s="2" t="str">
        <f>МЕНЮ!D15</f>
        <v>компот из смеси сухофруктов</v>
      </c>
      <c r="E23" s="2">
        <f>МЕНЮ!E15</f>
        <v>200</v>
      </c>
      <c r="F23" s="2">
        <f>МЕНЮ!F15</f>
        <v>3.8</v>
      </c>
      <c r="G23" s="2">
        <f>МЕНЮ!G15</f>
        <v>111.2</v>
      </c>
      <c r="H23" s="2">
        <f>МЕНЮ!H15</f>
        <v>0.04</v>
      </c>
      <c r="I23" s="2">
        <f>МЕНЮ!I15</f>
        <v>0</v>
      </c>
      <c r="J23" s="2">
        <f>МЕНЮ!J15</f>
        <v>24.76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53</v>
      </c>
      <c r="D25" s="2" t="str">
        <f>МЕНЮ!D17</f>
        <v>салат из свежей капусты</v>
      </c>
      <c r="E25" s="2">
        <f>МЕНЮ!E17</f>
        <v>100</v>
      </c>
      <c r="F25" s="2">
        <f>МЕНЮ!F17</f>
        <v>2.1</v>
      </c>
      <c r="G25" s="2">
        <f>МЕНЮ!G17</f>
        <v>198.93</v>
      </c>
      <c r="H25" s="2">
        <f>МЕНЮ!H17</f>
        <v>4.1399999999999997</v>
      </c>
      <c r="I25" s="2">
        <f>МЕНЮ!I17</f>
        <v>8.02</v>
      </c>
      <c r="J25" s="2">
        <f>МЕНЮ!J17</f>
        <v>10.95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2024-05-07T09:40:46Z</cp:lastPrinted>
  <dcterms:created xsi:type="dcterms:W3CDTF">2015-06-05T18:19:34Z</dcterms:created>
  <dcterms:modified xsi:type="dcterms:W3CDTF">2024-05-07T09:40:54Z</dcterms:modified>
</cp:coreProperties>
</file>