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<sst xmlns="http://schemas.openxmlformats.org/spreadsheetml/2006/main" count="140" uniqueCount="101">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</sst>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v>15.8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v>2.77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4.76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58</v>
      </c>
      <c r="E7" s="14">
        <f>VLOOKUP($D7,Лист1!$B$2:$J$81,3)</f>
        <v>100</v>
      </c>
      <c r="F7" s="14">
        <f>VLOOKUP($D7,Лист1!$B$2:$J$81,4)</f>
        <v>1.67</v>
      </c>
      <c r="G7" s="14">
        <f>VLOOKUP($D7,Лист1!$B$2:$J$81,5)</f>
        <v>187.24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208</v>
      </c>
      <c r="D12" s="16" t="s">
        <v>66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184.9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591</v>
      </c>
      <c r="D13" s="16" t="s">
        <v>80</v>
      </c>
      <c r="E13" s="14">
        <f>VLOOKUP($D13,Лист1!$B$2:$J$81,3)</f>
        <v>150</v>
      </c>
      <c r="F13" s="14">
        <f>VLOOKUP($D13,Лист1!$B$2:$J$81,4)</f>
        <v>28.76</v>
      </c>
      <c r="G13" s="14">
        <f>VLOOKUP($D13,Лист1!$B$2:$J$81,5)</f>
        <v>331</v>
      </c>
      <c r="H13" s="14">
        <f>VLOOKUP($D13,Лист1!$B$2:$J$81,6)</f>
        <v>11</v>
      </c>
      <c r="I13" s="14">
        <f>VLOOKUP($D13,Лист1!$B$2:$J$81,7)</f>
        <v>15.3</v>
      </c>
      <c r="J13" s="14">
        <f>VLOOKUP($D13,Лист1!$B$2:$J$81,8)</f>
        <v>25.2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41</v>
      </c>
      <c r="E14" s="14">
        <f>VLOOKUP($D14,Лист1!$B$2:$J$81,3)</f>
        <v>150</v>
      </c>
      <c r="F14" s="14">
        <f>VLOOKUP($D14,Лист1!$B$2:$J$81,4)</f>
        <v>7.84</v>
      </c>
      <c r="G14" s="14">
        <f>VLOOKUP($D14,Лист1!$B$2:$J$81,5)</f>
        <v>223.2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34</v>
      </c>
      <c r="D17" s="16" t="s">
        <v>38</v>
      </c>
      <c r="E17" s="14">
        <f>VLOOKUP($D17,Лист1!$B$2:$J$81,3)</f>
        <v>100</v>
      </c>
      <c r="F17" s="14">
        <f>VLOOKUP($D17,Лист1!$B$2:$J$81,4)</f>
        <v>2.63</v>
      </c>
      <c r="G17" s="14">
        <f>VLOOKUP($D17,Лист1!$B$2:$J$81,5)</f>
        <v>198.93</v>
      </c>
      <c r="H17" s="14">
        <f>VLOOKUP($D17,Лист1!$B$2:$J$81,6)</f>
        <v>1.61</v>
      </c>
      <c r="I17" s="14">
        <f>VLOOKUP($D17,Лист1!$B$2:$J$81,7)</f>
        <v>5.19</v>
      </c>
      <c r="J17" s="14">
        <f>VLOOKUP($D17,Лист1!$B$2:$J$81,8)</f>
        <v>8.4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620</v>
      </c>
      <c r="F21">
        <f>SUM(F4:F8)</f>
        <v>25</v>
      </c>
      <c r="G21">
        <f>SUM(G4:G8)</f>
        <v>861.42000000000007</v>
      </c>
    </row>
    <row r="22" spans="1:10" ht="15.75" thickBot="1" x14ac:dyDescent="0.3">
      <c r="D22" t="s">
        <v>36</v>
      </c>
      <c r="E22">
        <f>SUM(E12:E20)</f>
        <v>910</v>
      </c>
      <c r="F22">
        <f>SUM(F12:F20)</f>
        <v>55.000000000000014</v>
      </c>
      <c r="G22">
        <f>SUM(G12:G20)</f>
        <v>1120.58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15.8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2.77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4.76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витаминный</v>
      </c>
      <c r="E15" s="2">
        <f>МЕНЮ!E7</f>
        <v>100</v>
      </c>
      <c r="F15" s="2">
        <f>МЕНЮ!F7</f>
        <v>1.67</v>
      </c>
      <c r="G15" s="2">
        <f>МЕНЮ!G7</f>
        <v>187.24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208</v>
      </c>
      <c r="D20" s="2" t="str">
        <f>МЕНЮ!D12</f>
        <v>суп картофельный с макаронными изделиями</v>
      </c>
      <c r="E20" s="2">
        <f>МЕНЮ!E12</f>
        <v>250</v>
      </c>
      <c r="F20" s="2">
        <f>МЕНЮ!F12</f>
        <v>10.5</v>
      </c>
      <c r="G20" s="2">
        <f>МЕНЮ!G12</f>
        <v>184.9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591</v>
      </c>
      <c r="D21" s="2" t="str">
        <f>МЕНЮ!D13</f>
        <v>гуляш из свинины</v>
      </c>
      <c r="E21" s="2">
        <f>МЕНЮ!E13</f>
        <v>150</v>
      </c>
      <c r="F21" s="2">
        <f>МЕНЮ!F13</f>
        <v>28.76</v>
      </c>
      <c r="G21" s="2">
        <f>МЕНЮ!G13</f>
        <v>331</v>
      </c>
      <c r="H21" s="2">
        <f>МЕНЮ!H13</f>
        <v>11</v>
      </c>
      <c r="I21" s="2">
        <f>МЕНЮ!I13</f>
        <v>15.3</v>
      </c>
      <c r="J21" s="2">
        <f>МЕНЮ!J13</f>
        <v>25.2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каша  гречневая рассыпчатая</v>
      </c>
      <c r="E22" s="2">
        <f>МЕНЮ!E14</f>
        <v>150</v>
      </c>
      <c r="F22" s="2">
        <f>МЕНЮ!F14</f>
        <v>7.84</v>
      </c>
      <c r="G22" s="2">
        <f>МЕНЮ!G14</f>
        <v>223.2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34</v>
      </c>
      <c r="D25" s="2" t="str">
        <f>МЕНЮ!D17</f>
        <v>винегрет овощной</v>
      </c>
      <c r="E25" s="2">
        <f>МЕНЮ!E17</f>
        <v>100</v>
      </c>
      <c r="F25" s="2">
        <f>МЕНЮ!F17</f>
        <v>2.63</v>
      </c>
      <c r="G25" s="2">
        <f>МЕНЮ!G17</f>
        <v>198.93</v>
      </c>
      <c r="H25" s="2">
        <f>МЕНЮ!H17</f>
        <v>1.61</v>
      </c>
      <c r="I25" s="2">
        <f>МЕНЮ!I17</f>
        <v>5.19</v>
      </c>
      <c r="J25" s="2">
        <f>МЕНЮ!J17</f>
        <v>8.4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2024-05-13T06:29:01Z</dcterms:modified>
</cp:coreProperties>
</file>