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<sst xmlns="http://schemas.openxmlformats.org/spreadsheetml/2006/main" count="138" uniqueCount="101">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</sst>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45433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321</v>
      </c>
      <c r="D4" s="16" t="s">
        <v>53</v>
      </c>
      <c r="E4" s="14">
        <f>VLOOKUP($D4,Лист1!$B$2:$J$81,3)</f>
        <v>250</v>
      </c>
      <c r="F4" s="14">
        <f>VLOOKUP($D4,Лист1!$B$2:$J$81,4)</f>
        <v>10.4</v>
      </c>
      <c r="G4" s="14">
        <f>VLOOKUP($D4,Лист1!$B$2:$J$81,5)</f>
        <v>139</v>
      </c>
      <c r="H4" s="14">
        <f>VLOOKUP($D4,Лист1!$B$2:$J$81,6)</f>
        <v>5.7</v>
      </c>
      <c r="I4" s="14">
        <f>VLOOKUP($D4,Лист1!$B$2:$J$81,7)</f>
        <v>8.6</v>
      </c>
      <c r="J4" s="14">
        <f>VLOOKUP($D4,Лист1!$B$2:$J$81,8)</f>
        <v>13.7</v>
      </c>
    </row>
    <row r="5" spans="1:11" ht="15.75" thickBot="1" x14ac:dyDescent="0.3">
      <c r="A5" s="3"/>
      <c r="B5" s="2" t="s">
        <v>12</v>
      </c>
      <c r="C5" s="14">
        <f>VLOOKUP($D5,Лист1!$B$2:$J$59,2)</f>
        <v>944</v>
      </c>
      <c r="D5" s="16" t="s">
        <v>93</v>
      </c>
      <c r="E5" s="14">
        <f>VLOOKUP($D5,Лист1!$B$2:$J$81,3)</f>
        <v>200</v>
      </c>
      <c r="F5" s="14">
        <f>VLOOKUP($D5,Лист1!$B$2:$J$81,4)</f>
        <v>2.5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78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76</v>
      </c>
      <c r="E7" s="14">
        <f>VLOOKUP($D7,Лист1!$B$2:$J$81,3)</f>
        <v>30</v>
      </c>
      <c r="F7" s="14">
        <v>2.9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201</v>
      </c>
      <c r="D12" s="16" t="s">
        <v>67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123.2</v>
      </c>
      <c r="H12" s="14">
        <f>VLOOKUP($D12,Лист1!$B$2:$J$81,6)</f>
        <v>1.38</v>
      </c>
      <c r="I12" s="14">
        <f>VLOOKUP($D12,Лист1!$B$2:$J$81,7)</f>
        <v>8.1999999999999993</v>
      </c>
      <c r="J12" s="14">
        <f>VLOOKUP($D12,Лист1!$B$2:$J$81,8)</f>
        <v>14.81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638</v>
      </c>
      <c r="D13" s="16" t="s">
        <v>89</v>
      </c>
      <c r="E13" s="14">
        <f>VLOOKUP($D13,Лист1!$B$2:$J$81,3)</f>
        <v>150</v>
      </c>
      <c r="F13" s="14">
        <f>VLOOKUP($D13,Лист1!$B$2:$J$81,4)</f>
        <v>30.77</v>
      </c>
      <c r="G13" s="14">
        <f>VLOOKUP($D13,Лист1!$B$2:$J$81,5)</f>
        <v>184.8</v>
      </c>
      <c r="H13" s="14">
        <f>VLOOKUP($D13,Лист1!$B$2:$J$81,6)</f>
        <v>15.5</v>
      </c>
      <c r="I13" s="14">
        <f>VLOOKUP($D13,Лист1!$B$2:$J$81,7)</f>
        <v>6.8</v>
      </c>
      <c r="J13" s="14">
        <f>VLOOKUP($D13,Лист1!$B$2:$J$81,8)</f>
        <v>5.6</v>
      </c>
    </row>
    <row r="14" spans="1:11" ht="15.75" thickBot="1" x14ac:dyDescent="0.3">
      <c r="A14" s="3"/>
      <c r="B14" s="2" t="s">
        <v>73</v>
      </c>
      <c r="C14" s="14">
        <f>VLOOKUP($D14,Лист1!$B$2:$J$59,2)</f>
        <v>309</v>
      </c>
      <c r="D14" s="16" t="s">
        <v>51</v>
      </c>
      <c r="E14" s="14">
        <f>VLOOKUP($D14,Лист1!$B$2:$J$81,3)</f>
        <v>150</v>
      </c>
      <c r="F14" s="14">
        <v>6.6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12</v>
      </c>
      <c r="C15" s="14">
        <f>VLOOKUP($D15,Лист1!$B$2:$J$59,2)</f>
        <v>859</v>
      </c>
      <c r="D15" s="16" t="s">
        <v>46</v>
      </c>
      <c r="E15" s="14">
        <f>VLOOKUP($D15,Лист1!$B$2:$J$81,3)</f>
        <v>200</v>
      </c>
      <c r="F15" s="14">
        <f>VLOOKUP($D15,Лист1!$B$2:$J$81,4)</f>
        <v>3.92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v>3.21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597.64</v>
      </c>
    </row>
    <row r="22" spans="1:10" ht="15.75" thickBot="1" x14ac:dyDescent="0.3">
      <c r="D22" t="s">
        <v>36</v>
      </c>
      <c r="E22">
        <f>SUM(E12:E20)</f>
        <v>810</v>
      </c>
      <c r="F22">
        <f>SUM(F12:F20)</f>
        <v>55</v>
      </c>
      <c r="G22">
        <f>SUM(G12:G20)</f>
        <v>741.1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45433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45433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321</v>
      </c>
      <c r="D12" s="2" t="str">
        <f>МЕНЮ!D4</f>
        <v>рагу из овощей</v>
      </c>
      <c r="E12" s="2">
        <f>МЕНЮ!E4</f>
        <v>250</v>
      </c>
      <c r="F12" s="2">
        <f>МЕНЮ!F4</f>
        <v>10.4</v>
      </c>
      <c r="G12" s="2">
        <f>МЕНЮ!G4</f>
        <v>139</v>
      </c>
      <c r="H12" s="2">
        <f>МЕНЮ!H4</f>
        <v>5.7</v>
      </c>
      <c r="I12" s="2">
        <f>МЕНЮ!I4</f>
        <v>8.6</v>
      </c>
      <c r="J12" s="2">
        <f>МЕНЮ!J4</f>
        <v>13.7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944</v>
      </c>
      <c r="D13" s="2" t="str">
        <f>МЕНЮ!D5</f>
        <v xml:space="preserve">чай с лимоном </v>
      </c>
      <c r="E13" s="2">
        <f>МЕНЮ!E5</f>
        <v>200</v>
      </c>
      <c r="F13" s="2">
        <f>МЕНЮ!F5</f>
        <v>2.5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2.9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201</v>
      </c>
      <c r="D20" s="2" t="str">
        <f>МЕНЮ!D12</f>
        <v xml:space="preserve">суп крестьянский </v>
      </c>
      <c r="E20" s="2">
        <f>МЕНЮ!E12</f>
        <v>250</v>
      </c>
      <c r="F20" s="2">
        <f>МЕНЮ!F12</f>
        <v>10.5</v>
      </c>
      <c r="G20" s="2">
        <f>МЕНЮ!G12</f>
        <v>123.2</v>
      </c>
      <c r="H20" s="2">
        <f>МЕНЮ!H12</f>
        <v>1.38</v>
      </c>
      <c r="I20" s="2">
        <f>МЕНЮ!I12</f>
        <v>8.1999999999999993</v>
      </c>
      <c r="J20" s="2">
        <f>МЕНЮ!J12</f>
        <v>14.81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638</v>
      </c>
      <c r="D21" s="2" t="str">
        <f>МЕНЮ!D13</f>
        <v>Рыба тушеная в соусе</v>
      </c>
      <c r="E21" s="2">
        <f>МЕНЮ!E13</f>
        <v>150</v>
      </c>
      <c r="F21" s="2">
        <f>МЕНЮ!F13</f>
        <v>30.77</v>
      </c>
      <c r="G21" s="2">
        <f>МЕНЮ!G13</f>
        <v>184.8</v>
      </c>
      <c r="H21" s="2">
        <f>МЕНЮ!H13</f>
        <v>15.5</v>
      </c>
      <c r="I21" s="2">
        <f>МЕНЮ!I13</f>
        <v>6.8</v>
      </c>
      <c r="J21" s="2">
        <f>МЕНЮ!J13</f>
        <v>5.6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6.6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859</v>
      </c>
      <c r="D23" s="2" t="str">
        <f>МЕНЮ!D15</f>
        <v>компот из свежих плодов</v>
      </c>
      <c r="E23" s="2">
        <f>МЕНЮ!E15</f>
        <v>200</v>
      </c>
      <c r="F23" s="2">
        <f>МЕНЮ!F15</f>
        <v>3.92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3.21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2024-05-17T07:57:32Z</cp:lastPrinted>
  <dcterms:created xsi:type="dcterms:W3CDTF">2015-06-05T18:19:34Z</dcterms:created>
  <dcterms:modified xsi:type="dcterms:W3CDTF">2024-05-17T07:58:31Z</dcterms:modified>
</cp:coreProperties>
</file>