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 activeTab="2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<sst xmlns="http://schemas.openxmlformats.org/spreadsheetml/2006/main" count="140" uniqueCount="101">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</sst>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45548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f>VLOOKUP($D4,Лист1!$B$2:$J$81,4)</f>
        <v>10.92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v>3.88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21</v>
      </c>
      <c r="C7" s="14">
        <f>VLOOKUP($D7,Лист1!$B$2:$J$59,2)</f>
        <v>0</v>
      </c>
      <c r="D7" s="16" t="s">
        <v>77</v>
      </c>
      <c r="E7" s="14">
        <f>VLOOKUP($D7,Лист1!$B$2:$J$81,3)</f>
        <v>50</v>
      </c>
      <c r="F7" s="14">
        <v>8</v>
      </c>
      <c r="G7" s="14">
        <f>VLOOKUP($D7,Лист1!$B$2:$J$81,5)</f>
        <v>112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14.47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206</v>
      </c>
      <c r="D12" s="16" t="s">
        <v>65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191</v>
      </c>
      <c r="H12" s="14">
        <f>VLOOKUP($D12,Лист1!$B$2:$J$81,6)</f>
        <v>5.49</v>
      </c>
      <c r="I12" s="14">
        <f>VLOOKUP($D12,Лист1!$B$2:$J$81,7)</f>
        <v>5.28</v>
      </c>
      <c r="J12" s="14">
        <f>VLOOKUP($D12,Лист1!$B$2:$J$81,8)</f>
        <v>16.329999999999998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667</v>
      </c>
      <c r="D13" s="16" t="s">
        <v>48</v>
      </c>
      <c r="E13" s="14">
        <f>VLOOKUP($D13,Лист1!$B$2:$J$81,3)</f>
        <v>90</v>
      </c>
      <c r="F13" s="14">
        <f>VLOOKUP($D13,Лист1!$B$2:$J$81,4)</f>
        <v>15.88</v>
      </c>
      <c r="G13" s="14">
        <f>VLOOKUP($D13,Лист1!$B$2:$J$81,5)</f>
        <v>298.75</v>
      </c>
      <c r="H13" s="14">
        <f>VLOOKUP($D13,Лист1!$B$2:$J$81,6)</f>
        <v>31.75</v>
      </c>
      <c r="I13" s="14">
        <f>VLOOKUP($D13,Лист1!$B$2:$J$81,7)</f>
        <v>42.84</v>
      </c>
      <c r="J13" s="14">
        <f>VLOOKUP($D13,Лист1!$B$2:$J$81,8)</f>
        <v>33.07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79</v>
      </c>
      <c r="E14" s="14">
        <f>VLOOKUP($D14,Лист1!$B$2:$J$81,3)</f>
        <v>150</v>
      </c>
      <c r="F14" s="14">
        <f>VLOOKUP($D14,Лист1!$B$2:$J$81,4)</f>
        <v>6.8</v>
      </c>
      <c r="G14" s="14">
        <f>VLOOKUP($D14,Лист1!$B$2:$J$81,5)</f>
        <v>205.6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34</v>
      </c>
      <c r="C15" s="14">
        <f>VLOOKUP($D15,Лист1!$B$2:$J$59,2)</f>
        <v>445</v>
      </c>
      <c r="D15" s="16" t="s">
        <v>62</v>
      </c>
      <c r="E15" s="14">
        <f>VLOOKUP($D15,Лист1!$B$2:$J$81,3)</f>
        <v>200</v>
      </c>
      <c r="F15" s="14">
        <f>VLOOKUP($D15,Лист1!$B$2:$J$81,4)</f>
        <v>16.8</v>
      </c>
      <c r="G15" s="14">
        <f>VLOOKUP($D15,Лист1!$B$2:$J$81,5)</f>
        <v>76</v>
      </c>
      <c r="H15" s="14">
        <f>VLOOKUP($D15,Лист1!$B$2:$J$81,6)</f>
        <v>1</v>
      </c>
      <c r="I15" s="14">
        <f>VLOOKUP($D15,Лист1!$B$2:$J$81,7)</f>
        <v>0</v>
      </c>
      <c r="J15" s="14">
        <f>VLOOKUP($D15,Лист1!$B$2:$J$81,8)</f>
        <v>18.2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99</v>
      </c>
      <c r="C17" s="14">
        <f>VLOOKUP($D17,Лист1!$B$2:$J$59,2)</f>
        <v>759</v>
      </c>
      <c r="D17" s="16" t="s">
        <v>63</v>
      </c>
      <c r="E17" s="14">
        <f>VLOOKUP($D17,Лист1!$B$2:$J$81,3)</f>
        <v>50</v>
      </c>
      <c r="F17" s="14">
        <f>VLOOKUP($D17,Лист1!$B$2:$J$81,4)</f>
        <v>1.95</v>
      </c>
      <c r="G17" s="14">
        <f>VLOOKUP($D17,Лист1!$B$2:$J$81,5)</f>
        <v>27.4</v>
      </c>
      <c r="H17" s="14">
        <f>VLOOKUP($D17,Лист1!$B$2:$J$81,6)</f>
        <v>1.7</v>
      </c>
      <c r="I17" s="14">
        <f>VLOOKUP($D17,Лист1!$B$2:$J$81,7)</f>
        <v>1</v>
      </c>
      <c r="J17" s="14">
        <f>VLOOKUP($D17,Лист1!$B$2:$J$81,8)</f>
        <v>3.53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570</v>
      </c>
      <c r="F21">
        <f>SUM(F4:F8)</f>
        <v>25</v>
      </c>
      <c r="G21">
        <f>SUM(G4:G8)</f>
        <v>786.18000000000006</v>
      </c>
    </row>
    <row r="22" spans="1:10" ht="15.75" thickBot="1" x14ac:dyDescent="0.3">
      <c r="D22" t="s">
        <v>36</v>
      </c>
      <c r="E22">
        <f>SUM(E12:E20)</f>
        <v>800</v>
      </c>
      <c r="F22">
        <f>SUM(F12:F20)</f>
        <v>55.000000000000007</v>
      </c>
      <c r="G22">
        <f>SUM(G12:G20)</f>
        <v>921.15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45548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45548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10.92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3.88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0</v>
      </c>
      <c r="D15" s="2" t="str">
        <f>МЕНЮ!D7</f>
        <v>бутерброд с маслом</v>
      </c>
      <c r="E15" s="2">
        <f>МЕНЮ!E7</f>
        <v>50</v>
      </c>
      <c r="F15" s="2">
        <f>МЕНЮ!F7</f>
        <v>8</v>
      </c>
      <c r="G15" s="2">
        <f>МЕНЮ!G7</f>
        <v>112</v>
      </c>
      <c r="H15" s="2">
        <f>МЕНЮ!H7</f>
        <v>2.37</v>
      </c>
      <c r="I15" s="2">
        <f>МЕНЮ!I7</f>
        <v>0.3</v>
      </c>
      <c r="J15" s="2">
        <f>МЕНЮ!J7</f>
        <v>14.47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206</v>
      </c>
      <c r="D20" s="2" t="str">
        <f>МЕНЮ!D12</f>
        <v>суп картофельный с бобовыми</v>
      </c>
      <c r="E20" s="2">
        <f>МЕНЮ!E12</f>
        <v>250</v>
      </c>
      <c r="F20" s="2">
        <f>МЕНЮ!F12</f>
        <v>10.5</v>
      </c>
      <c r="G20" s="2">
        <f>МЕНЮ!G12</f>
        <v>191</v>
      </c>
      <c r="H20" s="2">
        <f>МЕНЮ!H12</f>
        <v>5.49</v>
      </c>
      <c r="I20" s="2">
        <f>МЕНЮ!I12</f>
        <v>5.28</v>
      </c>
      <c r="J20" s="2">
        <f>МЕНЮ!J12</f>
        <v>16.329999999999998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667</v>
      </c>
      <c r="D21" s="2" t="str">
        <f>МЕНЮ!D13</f>
        <v>котлета рубленая  из мяса птицы</v>
      </c>
      <c r="E21" s="2">
        <f>МЕНЮ!E13</f>
        <v>90</v>
      </c>
      <c r="F21" s="2">
        <f>МЕНЮ!F13</f>
        <v>15.88</v>
      </c>
      <c r="G21" s="2">
        <f>МЕНЮ!G13</f>
        <v>298.75</v>
      </c>
      <c r="H21" s="2">
        <f>МЕНЮ!H13</f>
        <v>31.75</v>
      </c>
      <c r="I21" s="2">
        <f>МЕНЮ!I13</f>
        <v>42.84</v>
      </c>
      <c r="J21" s="2">
        <f>МЕНЮ!J13</f>
        <v>33.07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гречка рассыпчатая</v>
      </c>
      <c r="E22" s="2">
        <f>МЕНЮ!E14</f>
        <v>150</v>
      </c>
      <c r="F22" s="2">
        <f>МЕНЮ!F14</f>
        <v>6.8</v>
      </c>
      <c r="G22" s="2">
        <f>МЕНЮ!G14</f>
        <v>205.6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напиток</v>
      </c>
      <c r="C23" s="2">
        <f>МЕНЮ!C15</f>
        <v>445</v>
      </c>
      <c r="D23" s="2" t="str">
        <f>МЕНЮ!D15</f>
        <v>сок яблочный</v>
      </c>
      <c r="E23" s="2">
        <f>МЕНЮ!E15</f>
        <v>200</v>
      </c>
      <c r="F23" s="2">
        <f>МЕНЮ!F15</f>
        <v>16.8</v>
      </c>
      <c r="G23" s="2">
        <f>МЕНЮ!G15</f>
        <v>76</v>
      </c>
      <c r="H23" s="2">
        <f>МЕНЮ!H15</f>
        <v>1</v>
      </c>
      <c r="I23" s="2">
        <f>МЕНЮ!I15</f>
        <v>0</v>
      </c>
      <c r="J23" s="2">
        <f>МЕНЮ!J15</f>
        <v>18.2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соус</v>
      </c>
      <c r="C25" s="2">
        <f>МЕНЮ!C17</f>
        <v>759</v>
      </c>
      <c r="D25" s="2" t="str">
        <f>МЕНЮ!D17</f>
        <v>соус красный основной</v>
      </c>
      <c r="E25" s="2">
        <f>МЕНЮ!E17</f>
        <v>50</v>
      </c>
      <c r="F25" s="2">
        <f>МЕНЮ!F17</f>
        <v>1.95</v>
      </c>
      <c r="G25" s="2">
        <f>МЕНЮ!G17</f>
        <v>27.4</v>
      </c>
      <c r="H25" s="2">
        <f>МЕНЮ!H17</f>
        <v>1.7</v>
      </c>
      <c r="I25" s="2">
        <f>МЕНЮ!I17</f>
        <v>1</v>
      </c>
      <c r="J25" s="2">
        <f>МЕНЮ!J17</f>
        <v>3.53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2024-09-10T07:24:15Z</cp:lastPrinted>
  <dcterms:created xsi:type="dcterms:W3CDTF">2015-06-05T18:19:34Z</dcterms:created>
  <dcterms:modified xsi:type="dcterms:W3CDTF">2024-09-10T07:26:13Z</dcterms:modified>
</cp:coreProperties>
</file>