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ОКТЯБРЬ 2024\"/>
    </mc:Choice>
  </mc:AlternateContent>
  <bookViews>
    <workbookView xWindow="0" yWindow="0" windowWidth="20490" windowHeight="7650" activeTab="2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5" i="1"/>
  <c r="F18" i="1" l="1"/>
  <c r="F7" i="1"/>
  <c r="F13" i="1" l="1"/>
  <c r="J17" i="1" l="1"/>
  <c r="I17" i="1"/>
  <c r="H17" i="1"/>
  <c r="G17" i="1"/>
  <c r="E17" i="1"/>
  <c r="C17" i="1"/>
  <c r="J16" i="1"/>
  <c r="I16" i="1"/>
  <c r="H16" i="1"/>
  <c r="G16" i="1"/>
  <c r="F16" i="1"/>
  <c r="E16" i="1"/>
  <c r="C16" i="1"/>
  <c r="J15" i="1"/>
  <c r="I15" i="1"/>
  <c r="H15" i="1"/>
  <c r="G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E12" i="1"/>
  <c r="C12" i="1"/>
  <c r="J11" i="1"/>
  <c r="I11" i="1"/>
  <c r="H11" i="1"/>
  <c r="G11" i="1"/>
  <c r="F11" i="1"/>
  <c r="E11" i="1"/>
  <c r="C11" i="1"/>
  <c r="J10" i="1"/>
  <c r="I10" i="1"/>
  <c r="H10" i="1"/>
  <c r="G10" i="1"/>
  <c r="F10" i="1"/>
  <c r="E10" i="1"/>
  <c r="C10" i="1"/>
  <c r="J9" i="1"/>
  <c r="I9" i="1"/>
  <c r="H9" i="1"/>
  <c r="G9" i="1"/>
  <c r="F9" i="1"/>
  <c r="E9" i="1"/>
  <c r="C9" i="1"/>
  <c r="J8" i="1"/>
  <c r="I8" i="1"/>
  <c r="H8" i="1"/>
  <c r="G8" i="1"/>
  <c r="F8" i="1"/>
  <c r="E8" i="1"/>
  <c r="C8" i="1"/>
  <c r="J7" i="1"/>
  <c r="I7" i="1"/>
  <c r="H7" i="1"/>
  <c r="G7" i="1"/>
  <c r="E7" i="1"/>
  <c r="C7" i="1"/>
  <c r="J6" i="1"/>
  <c r="I6" i="1"/>
  <c r="H6" i="1"/>
  <c r="G6" i="1"/>
  <c r="F6" i="1"/>
  <c r="E6" i="1"/>
  <c r="C6" i="1"/>
  <c r="J5" i="1"/>
  <c r="I5" i="1"/>
  <c r="H5" i="1"/>
  <c r="G5" i="1"/>
  <c r="F5" i="1"/>
  <c r="E5" i="1"/>
  <c r="C5" i="1"/>
  <c r="J4" i="1"/>
  <c r="I4" i="1"/>
  <c r="H4" i="1"/>
  <c r="G4" i="1"/>
  <c r="F4" i="1"/>
  <c r="E4" i="1"/>
  <c r="C4" i="1"/>
  <c r="J20" i="1" l="1"/>
  <c r="I20" i="1"/>
  <c r="H20" i="1"/>
  <c r="G20" i="1"/>
  <c r="F20" i="1"/>
  <c r="E20" i="1"/>
  <c r="C20" i="1"/>
  <c r="J19" i="1"/>
  <c r="I19" i="1"/>
  <c r="H19" i="1"/>
  <c r="G19" i="1"/>
  <c r="F19" i="1"/>
  <c r="E19" i="1"/>
  <c r="C19" i="1"/>
  <c r="J18" i="1"/>
  <c r="I18" i="1"/>
  <c r="H18" i="1"/>
  <c r="G18" i="1"/>
  <c r="E18" i="1"/>
  <c r="C18" i="1"/>
  <c r="F21" i="1" l="1"/>
  <c r="F22" i="1"/>
  <c r="J9" i="4"/>
  <c r="D7" i="4"/>
  <c r="E21" i="1" l="1"/>
  <c r="G21" i="1"/>
  <c r="G22" i="1" l="1"/>
  <c r="E22" i="1"/>
  <c r="F16" i="4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<sst xmlns="http://schemas.openxmlformats.org/spreadsheetml/2006/main" count="142" uniqueCount="101">
  <si>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</si>
  <si>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</si>
  <si>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</si>
  <si>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</si>
  <si>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</si>
  <si>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</si>
  <si>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</si>
  <si>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</si>
  <si>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</si>
  <si>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</si>
  <si>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</si>
  <si>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</si>
  <si>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</si>
  <si>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</si>
  <si>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</si>
  <si>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</si>
  <si>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</si>
  <si>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</si>
  <si>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</si>
  <si>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</si>
  <si>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</si>
  <si>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</si>
  <si>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</si>
  <si>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</si>
  <si>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</si>
  <si>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</si>
  <si>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</si>
  <si>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</si>
  <si>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</si>
  <si>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</si>
  <si>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</si>
  <si>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</si>
  <si>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МЕНЮ НА </t>
  </si>
  <si>
    <t>напиток</t>
  </si>
  <si>
    <t>завтрак</t>
  </si>
  <si>
    <t>обед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</si>
  <si>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</si>
  <si>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</si>
  <si>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</si>
  <si>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</si>
  <si>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</si>
  <si>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</si>
  <si>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</si>
  <si>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</si>
  <si>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</si>
  <si>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</si>
  <si>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</si>
  <si>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</si>
  <si>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</si>
  <si>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</si>
  <si>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</si>
  <si>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</si>
  <si>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</si>
  <si>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</si>
  <si>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</si>
  <si>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</si>
  <si>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</si>
  <si>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</si>
  <si>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</si>
  <si>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</si>
  <si>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</si>
  <si>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</si>
  <si>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</si>
  <si>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</si>
  <si>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</si>
  <si>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</si>
  <si>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</si>
  <si>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</si>
  <si>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</si>
  <si>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</si>
  <si>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</si>
  <si>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</si>
  <si>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</si>
  <si>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</si>
  <si>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</si>
  <si>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</si>
  <si>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</si>
  <si>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</si>
  <si>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</si>
  <si>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</si>
  <si>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</si>
  <si>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</si>
  <si>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</si>
  <si>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</si>
  <si>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</si>
  <si>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</si>
  <si>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</si>
  <si>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</si>
  <si>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</si>
  <si>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</si>
  <si>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</si>
  <si>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</si>
  <si>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</si>
  <si>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</si>
  <si>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</si>
  <si>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 xml:space="preserve"> </t>
  </si>
  <si>
    <t>суп  молочный вермишелевый</t>
  </si>
  <si>
    <t>суп гречневый картофельный</t>
  </si>
  <si>
    <t>соус</t>
  </si>
  <si>
    <t xml:space="preserve">Повар _______________ 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</si>
  <si>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 ______________/ В.М. Ефимова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</si>
</sst>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4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2" fontId="8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9" fillId="3" borderId="15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K25"/>
  <sheetViews>
    <sheetView showGridLines="0" showRowColHeaders="0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24</v>
      </c>
      <c r="C1" s="52"/>
      <c r="D1" s="53"/>
      <c r="E1" t="s">
        <v>20</v>
      </c>
      <c r="F1" s="9"/>
      <c r="I1" t="s">
        <v>1</v>
      </c>
      <c r="J1" s="8">
        <v>45575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236</v>
      </c>
      <c r="D4" s="16" t="s">
        <v>96</v>
      </c>
      <c r="E4" s="14">
        <f>VLOOKUP($D4,Лист1!$B$2:$J$81,3)</f>
        <v>250</v>
      </c>
      <c r="F4" s="14">
        <f>VLOOKUP($D4,Лист1!$B$2:$J$81,4)</f>
        <v>11.1</v>
      </c>
      <c r="G4" s="14">
        <f>VLOOKUP($D4,Лист1!$B$2:$J$81,5)</f>
        <v>147.16</v>
      </c>
      <c r="H4" s="14">
        <f>VLOOKUP($D4,Лист1!$B$2:$J$81,6)</f>
        <v>5.27</v>
      </c>
      <c r="I4" s="14">
        <f>VLOOKUP($D4,Лист1!$B$2:$J$81,7)</f>
        <v>5.27</v>
      </c>
      <c r="J4" s="14">
        <f>VLOOKUP($D4,Лист1!$B$2:$J$81,8)</f>
        <v>19.600000000000001</v>
      </c>
    </row>
    <row r="5" spans="1:11" ht="15.75" thickBot="1" x14ac:dyDescent="0.3">
      <c r="A5" s="3"/>
      <c r="B5" s="2" t="s">
        <v>12</v>
      </c>
      <c r="C5" s="14">
        <f>VLOOKUP($D5,Лист1!$B$2:$J$59,2)</f>
        <v>1183</v>
      </c>
      <c r="D5" s="16" t="s">
        <v>49</v>
      </c>
      <c r="E5" s="14">
        <f>VLOOKUP($D5,Лист1!$B$2:$J$81,3)</f>
        <v>200</v>
      </c>
      <c r="F5" s="14">
        <f>VLOOKUP($D5,Лист1!$B$2:$J$81,4)</f>
        <v>2.7</v>
      </c>
      <c r="G5" s="14">
        <f>VLOOKUP($D5,Лист1!$B$2:$J$81,5)</f>
        <v>114.8</v>
      </c>
      <c r="H5" s="14">
        <f>VLOOKUP($D5,Лист1!$B$2:$J$81,6)</f>
        <v>5.0999999999999996</v>
      </c>
      <c r="I5" s="14">
        <f>VLOOKUP($D5,Лист1!$B$2:$J$81,7)</f>
        <v>6.4</v>
      </c>
      <c r="J5" s="14">
        <f>VLOOKUP($D5,Лист1!$B$2:$J$81,8)</f>
        <v>13.4</v>
      </c>
    </row>
    <row r="6" spans="1:11" ht="15.75" thickBot="1" x14ac:dyDescent="0.3">
      <c r="A6" s="3"/>
      <c r="B6" s="2" t="s">
        <v>21</v>
      </c>
      <c r="C6" s="14">
        <f>VLOOKUP($D6,Лист1!$B$2:$J$59,2)</f>
        <v>0</v>
      </c>
      <c r="D6" s="16" t="s">
        <v>77</v>
      </c>
      <c r="E6" s="14">
        <f>VLOOKUP($D6,Лист1!$B$2:$J$81,3)</f>
        <v>50</v>
      </c>
      <c r="F6" s="14">
        <f>VLOOKUP($D6,Лист1!$B$2:$J$81,4)</f>
        <v>9.1999999999999993</v>
      </c>
      <c r="G6" s="14">
        <f>VLOOKUP($D6,Лист1!$B$2:$J$81,5)</f>
        <v>335.49</v>
      </c>
      <c r="H6" s="14">
        <f>VLOOKUP($D6,Лист1!$B$2:$J$81,6)</f>
        <v>2.37</v>
      </c>
      <c r="I6" s="14">
        <f>VLOOKUP($D6,Лист1!$B$2:$J$81,7)</f>
        <v>0.3</v>
      </c>
      <c r="J6" s="14">
        <f>VLOOKUP($D6,Лист1!$B$2:$J$81,8)</f>
        <v>14.49</v>
      </c>
    </row>
    <row r="7" spans="1:11" ht="15.75" thickBot="1" x14ac:dyDescent="0.3">
      <c r="A7" s="3"/>
      <c r="B7" s="2" t="s">
        <v>21</v>
      </c>
      <c r="C7" s="14">
        <f>VLOOKUP($D7,Лист1!$B$2:$J$59,2)</f>
        <v>44</v>
      </c>
      <c r="D7" s="16" t="s">
        <v>75</v>
      </c>
      <c r="E7" s="14">
        <f>VLOOKUP($D7,Лист1!$B$2:$J$81,3)</f>
        <v>30</v>
      </c>
      <c r="F7" s="14">
        <f>VLOOKUP($D7,Лист1!$B$2:$J$81,4)</f>
        <v>2</v>
      </c>
      <c r="G7" s="14">
        <f>VLOOKUP($D7,Лист1!$B$2:$J$81,5)</f>
        <v>63</v>
      </c>
      <c r="H7" s="14">
        <f>VLOOKUP($D7,Лист1!$B$2:$J$81,6)</f>
        <v>2.37</v>
      </c>
      <c r="I7" s="14">
        <f>VLOOKUP($D7,Лист1!$B$2:$J$81,7)</f>
        <v>0.3</v>
      </c>
      <c r="J7" s="14">
        <f>VLOOKUP($D7,Лист1!$B$2:$J$81,8)</f>
        <v>14.49</v>
      </c>
    </row>
    <row r="8" spans="1:11" ht="15.75" thickBot="1" x14ac:dyDescent="0.3">
      <c r="A8" s="4"/>
      <c r="B8" s="2"/>
      <c r="C8" s="14">
        <f>VLOOKUP($D8,Лист1!$B$2:$J$59,2)</f>
        <v>0</v>
      </c>
      <c r="D8" s="16">
        <v>0</v>
      </c>
      <c r="E8" s="14">
        <f>VLOOKUP($D8,Лист1!$B$2:$J$81,3)</f>
        <v>0</v>
      </c>
      <c r="F8" s="14">
        <f>VLOOKUP($D8,Лист1!$B$2:$J$81,4)</f>
        <v>0</v>
      </c>
      <c r="G8" s="14">
        <f>VLOOKUP($D8,Лист1!$B$2:$J$81,5)</f>
        <v>0</v>
      </c>
      <c r="H8" s="14">
        <f>VLOOKUP($D8,Лист1!$B$2:$J$81,6)</f>
        <v>0</v>
      </c>
      <c r="I8" s="14">
        <f>VLOOKUP($D8,Лист1!$B$2:$J$81,7)</f>
        <v>0</v>
      </c>
      <c r="J8" s="14">
        <f>VLOOKUP($D8,Лист1!$B$2:$J$81,8)</f>
        <v>0</v>
      </c>
    </row>
    <row r="9" spans="1:11" ht="15.75" thickBot="1" x14ac:dyDescent="0.3">
      <c r="A9" s="1" t="s">
        <v>13</v>
      </c>
      <c r="B9" s="2"/>
      <c r="C9" s="14">
        <f>VLOOKUP($D9,Лист1!$B$2:$J$59,2)</f>
        <v>0</v>
      </c>
      <c r="D9" s="16">
        <v>0</v>
      </c>
      <c r="E9" s="14">
        <f>VLOOKUP($D9,Лист1!$B$2:$J$81,3)</f>
        <v>0</v>
      </c>
      <c r="F9" s="14">
        <f>VLOOKUP($D9,Лист1!$B$2:$J$81,4)</f>
        <v>0</v>
      </c>
      <c r="G9" s="14">
        <f>VLOOKUP($D9,Лист1!$B$2:$J$81,5)</f>
        <v>0</v>
      </c>
      <c r="H9" s="14">
        <f>VLOOKUP($D9,Лист1!$B$2:$J$81,6)</f>
        <v>0</v>
      </c>
      <c r="I9" s="14">
        <f>VLOOKUP($D9,Лист1!$B$2:$J$81,7)</f>
        <v>0</v>
      </c>
      <c r="J9" s="14">
        <f>VLOOKUP($D9,Лист1!$B$2:$J$81,8)</f>
        <v>0</v>
      </c>
      <c r="K9" s="13"/>
    </row>
    <row r="10" spans="1:11" ht="15.75" thickBot="1" x14ac:dyDescent="0.3">
      <c r="A10" s="3"/>
      <c r="B10" s="2"/>
      <c r="C10" s="14">
        <f>VLOOKUP($D10,Лист1!$B$2:$J$59,2)</f>
        <v>0</v>
      </c>
      <c r="D10" s="16">
        <v>0</v>
      </c>
      <c r="E10" s="14">
        <f>VLOOKUP($D10,Лист1!$B$2:$J$81,3)</f>
        <v>0</v>
      </c>
      <c r="F10" s="14">
        <f>VLOOKUP($D10,Лист1!$B$2:$J$81,4)</f>
        <v>0</v>
      </c>
      <c r="G10" s="14">
        <f>VLOOKUP($D10,Лист1!$B$2:$J$81,5)</f>
        <v>0</v>
      </c>
      <c r="H10" s="14">
        <f>VLOOKUP($D10,Лист1!$B$2:$J$81,6)</f>
        <v>0</v>
      </c>
      <c r="I10" s="14">
        <f>VLOOKUP($D10,Лист1!$B$2:$J$81,7)</f>
        <v>0</v>
      </c>
      <c r="J10" s="14">
        <f>VLOOKUP($D10,Лист1!$B$2:$J$81,8)</f>
        <v>0</v>
      </c>
    </row>
    <row r="11" spans="1:11" ht="15.75" thickBot="1" x14ac:dyDescent="0.3">
      <c r="A11" s="4"/>
      <c r="B11" s="2"/>
      <c r="C11" s="14">
        <f>VLOOKUP($D11,Лист1!$B$2:$J$59,2)</f>
        <v>0</v>
      </c>
      <c r="D11" s="16">
        <v>0</v>
      </c>
      <c r="E11" s="14">
        <f>VLOOKUP($D11,Лист1!$B$2:$J$81,3)</f>
        <v>0</v>
      </c>
      <c r="F11" s="14">
        <f>VLOOKUP($D11,Лист1!$B$2:$J$81,4)</f>
        <v>0</v>
      </c>
      <c r="G11" s="14">
        <f>VLOOKUP($D11,Лист1!$B$2:$J$81,5)</f>
        <v>0</v>
      </c>
      <c r="H11" s="14">
        <f>VLOOKUP($D11,Лист1!$B$2:$J$81,6)</f>
        <v>0</v>
      </c>
      <c r="I11" s="14">
        <f>VLOOKUP($D11,Лист1!$B$2:$J$81,7)</f>
        <v>0</v>
      </c>
      <c r="J11" s="14">
        <f>VLOOKUP($D11,Лист1!$B$2:$J$81,8)</f>
        <v>0</v>
      </c>
    </row>
    <row r="12" spans="1:11" ht="15.75" thickBot="1" x14ac:dyDescent="0.3">
      <c r="A12" s="3" t="s">
        <v>14</v>
      </c>
      <c r="B12" s="2" t="s">
        <v>16</v>
      </c>
      <c r="C12" s="14">
        <f>VLOOKUP($D12,Лист1!$B$2:$J$59,2)</f>
        <v>171</v>
      </c>
      <c r="D12" s="16" t="s">
        <v>97</v>
      </c>
      <c r="E12" s="14">
        <f>VLOOKUP($D12,Лист1!$B$2:$J$81,3)</f>
        <v>260</v>
      </c>
      <c r="F12" s="14">
        <f>VLOOKUP($D12,Лист1!$B$2:$J$81,4)</f>
        <v>12.7</v>
      </c>
      <c r="G12" s="14">
        <f>VLOOKUP($D12,Лист1!$B$2:$J$81,5)</f>
        <v>123</v>
      </c>
      <c r="H12" s="14">
        <f>VLOOKUP($D12,Лист1!$B$2:$J$81,6)</f>
        <v>2</v>
      </c>
      <c r="I12" s="14">
        <f>VLOOKUP($D12,Лист1!$B$2:$J$81,7)</f>
        <v>7</v>
      </c>
      <c r="J12" s="14">
        <f>VLOOKUP($D12,Лист1!$B$2:$J$81,8)</f>
        <v>12</v>
      </c>
      <c r="K12" s="12"/>
    </row>
    <row r="13" spans="1:11" ht="15.75" thickBot="1" x14ac:dyDescent="0.3">
      <c r="A13" s="3"/>
      <c r="B13" s="2" t="s">
        <v>17</v>
      </c>
      <c r="C13" s="14">
        <f>VLOOKUP($D13,Лист1!$B$2:$J$59,2)</f>
        <v>608</v>
      </c>
      <c r="D13" s="16" t="s">
        <v>74</v>
      </c>
      <c r="E13" s="14">
        <f>VLOOKUP($D13,Лист1!$B$2:$J$81,3)</f>
        <v>90</v>
      </c>
      <c r="F13" s="14">
        <f>VLOOKUP($D13,Лист1!$B$2:$J$81,4)</f>
        <v>20.350000000000001</v>
      </c>
      <c r="G13" s="14">
        <f>VLOOKUP($D13,Лист1!$B$2:$J$81,5)</f>
        <v>158</v>
      </c>
      <c r="H13" s="14">
        <f>VLOOKUP($D13,Лист1!$B$2:$J$81,6)</f>
        <v>15.4</v>
      </c>
      <c r="I13" s="14">
        <f>VLOOKUP($D13,Лист1!$B$2:$J$81,7)</f>
        <v>14.2</v>
      </c>
      <c r="J13" s="14">
        <f>VLOOKUP($D13,Лист1!$B$2:$J$81,8)</f>
        <v>19.899999999999999</v>
      </c>
    </row>
    <row r="14" spans="1:11" ht="15.75" thickBot="1" x14ac:dyDescent="0.3">
      <c r="A14" s="3"/>
      <c r="B14" s="2" t="s">
        <v>72</v>
      </c>
      <c r="C14" s="14">
        <f>VLOOKUP($D14,Лист1!$B$2:$J$59,2)</f>
        <v>309</v>
      </c>
      <c r="D14" s="16" t="s">
        <v>50</v>
      </c>
      <c r="E14" s="14">
        <f>VLOOKUP($D14,Лист1!$B$2:$J$81,3)</f>
        <v>150</v>
      </c>
      <c r="F14" s="14">
        <v>6.8</v>
      </c>
      <c r="G14" s="14">
        <f>VLOOKUP($D14,Лист1!$B$2:$J$81,5)</f>
        <v>203</v>
      </c>
      <c r="H14" s="14">
        <f>VLOOKUP($D14,Лист1!$B$2:$J$81,6)</f>
        <v>13.16</v>
      </c>
      <c r="I14" s="14">
        <f>VLOOKUP($D14,Лист1!$B$2:$J$81,7)</f>
        <v>14.03</v>
      </c>
      <c r="J14" s="14">
        <f>VLOOKUP($D14,Лист1!$B$2:$J$81,8)</f>
        <v>86.9</v>
      </c>
    </row>
    <row r="15" spans="1:11" ht="15.75" thickBot="1" x14ac:dyDescent="0.3">
      <c r="A15" s="3"/>
      <c r="B15" s="2" t="s">
        <v>12</v>
      </c>
      <c r="C15" s="14">
        <f>VLOOKUP($D15,Лист1!$B$2:$J$59,2)</f>
        <v>943</v>
      </c>
      <c r="D15" s="16" t="s">
        <v>69</v>
      </c>
      <c r="E15" s="14">
        <f>VLOOKUP($D15,Лист1!$B$2:$J$81,3)</f>
        <v>200</v>
      </c>
      <c r="F15" s="14">
        <f>VLOOKUP($D15,Лист1!$B$2:$J$81,4)</f>
        <v>2.2000000000000002</v>
      </c>
      <c r="G15" s="14">
        <f>VLOOKUP($D15,Лист1!$B$2:$J$81,5)</f>
        <v>60.15</v>
      </c>
      <c r="H15" s="14">
        <f>VLOOKUP($D15,Лист1!$B$2:$J$81,6)</f>
        <v>0.13</v>
      </c>
      <c r="I15" s="14">
        <f>VLOOKUP($D15,Лист1!$B$2:$J$81,7)</f>
        <v>0.01</v>
      </c>
      <c r="J15" s="14">
        <f>VLOOKUP($D15,Лист1!$B$2:$J$81,8)</f>
        <v>1.81</v>
      </c>
    </row>
    <row r="16" spans="1:11" ht="15.75" thickBot="1" x14ac:dyDescent="0.3">
      <c r="A16" s="3"/>
      <c r="B16" s="2" t="s">
        <v>21</v>
      </c>
      <c r="C16" s="14">
        <f>VLOOKUP($D16,Лист1!$B$2:$J$59,2)</f>
        <v>29</v>
      </c>
      <c r="D16" s="16" t="s">
        <v>68</v>
      </c>
      <c r="E16" s="14">
        <f>VLOOKUP($D16,Лист1!$B$2:$J$81,3)</f>
        <v>60</v>
      </c>
      <c r="F16" s="14">
        <f>VLOOKUP($D16,Лист1!$B$2:$J$81,4)</f>
        <v>3.07</v>
      </c>
      <c r="G16" s="14">
        <f>VLOOKUP($D16,Лист1!$B$2:$J$81,5)</f>
        <v>122.4</v>
      </c>
      <c r="H16" s="14">
        <f>VLOOKUP($D16,Лист1!$B$2:$J$81,6)</f>
        <v>3.94</v>
      </c>
      <c r="I16" s="14" t="str">
        <f>VLOOKUP($D16,Лист1!$B$2:$J$81,7)</f>
        <v>0.51</v>
      </c>
      <c r="J16" s="14">
        <f>VLOOKUP($D16,Лист1!$B$2:$J$81,8)</f>
        <v>25.37</v>
      </c>
    </row>
    <row r="17" spans="1:10" ht="15.75" thickBot="1" x14ac:dyDescent="0.3">
      <c r="A17" s="3"/>
      <c r="B17" s="2" t="s">
        <v>98</v>
      </c>
      <c r="C17" s="14">
        <f>VLOOKUP($D17,Лист1!$B$2:$J$59,2)</f>
        <v>759</v>
      </c>
      <c r="D17" s="16" t="s">
        <v>62</v>
      </c>
      <c r="E17" s="14">
        <f>VLOOKUP($D17,Лист1!$B$2:$J$81,3)</f>
        <v>50</v>
      </c>
      <c r="F17" s="14">
        <v>3.08</v>
      </c>
      <c r="G17" s="14">
        <f>VLOOKUP($D17,Лист1!$B$2:$J$81,5)</f>
        <v>27.4</v>
      </c>
      <c r="H17" s="14">
        <f>VLOOKUP($D17,Лист1!$B$2:$J$81,6)</f>
        <v>1.7</v>
      </c>
      <c r="I17" s="14">
        <f>VLOOKUP($D17,Лист1!$B$2:$J$81,7)</f>
        <v>1</v>
      </c>
      <c r="J17" s="14">
        <f>VLOOKUP($D17,Лист1!$B$2:$J$81,8)</f>
        <v>3.53</v>
      </c>
    </row>
    <row r="18" spans="1:10" ht="15.75" thickBot="1" x14ac:dyDescent="0.3">
      <c r="A18" s="3"/>
      <c r="B18" s="2" t="s">
        <v>15</v>
      </c>
      <c r="C18" s="14">
        <f>VLOOKUP($D18,Лист1!$B$2:$J$59,2)</f>
        <v>70</v>
      </c>
      <c r="D18" s="16" t="s">
        <v>86</v>
      </c>
      <c r="E18" s="14">
        <f>VLOOKUP($D18,Лист1!$B$2:$J$81,3)</f>
        <v>60</v>
      </c>
      <c r="F18" s="14">
        <f>VLOOKUP($D18,Лист1!$B$2:$J$81,4)</f>
        <v>6.8</v>
      </c>
      <c r="G18" s="14">
        <f>VLOOKUP($D18,Лист1!$B$2:$J$81,5)</f>
        <v>8.4</v>
      </c>
      <c r="H18" s="14">
        <f>VLOOKUP($D18,Лист1!$B$2:$J$81,6)</f>
        <v>0.48</v>
      </c>
      <c r="I18" s="14">
        <f>VLOOKUP($D18,Лист1!$B$2:$J$81,7)</f>
        <v>0.06</v>
      </c>
      <c r="J18" s="14">
        <f>VLOOKUP($D18,Лист1!$B$2:$J$81,8)</f>
        <v>1.5</v>
      </c>
    </row>
    <row r="19" spans="1:10" ht="15.75" thickBot="1" x14ac:dyDescent="0.3">
      <c r="A19" s="3"/>
      <c r="B19" s="2"/>
      <c r="C19" s="14">
        <f>VLOOKUP($D19,Лист1!$B$2:$J$59,2)</f>
        <v>0</v>
      </c>
      <c r="D19" s="16">
        <v>0</v>
      </c>
      <c r="E19" s="14">
        <f>VLOOKUP($D19,Лист1!$B$2:$J$81,3)</f>
        <v>0</v>
      </c>
      <c r="F19" s="14">
        <f>VLOOKUP($D19,Лист1!$B$2:$J$81,4)</f>
        <v>0</v>
      </c>
      <c r="G19" s="14">
        <f>VLOOKUP($D19,Лист1!$B$2:$J$81,5)</f>
        <v>0</v>
      </c>
      <c r="H19" s="14">
        <f>VLOOKUP($D19,Лист1!$B$2:$J$81,6)</f>
        <v>0</v>
      </c>
      <c r="I19" s="14">
        <f>VLOOKUP($D19,Лист1!$B$2:$J$81,7)</f>
        <v>0</v>
      </c>
      <c r="J19" s="14">
        <f>VLOOKUP($D19,Лист1!$B$2:$J$81,8)</f>
        <v>0</v>
      </c>
    </row>
    <row r="20" spans="1:10" ht="15.75" thickBot="1" x14ac:dyDescent="0.3">
      <c r="A20" s="4"/>
      <c r="B20" s="2"/>
      <c r="C20" s="14">
        <f>VLOOKUP($D20,Лист1!$B$2:$J$59,2)</f>
        <v>0</v>
      </c>
      <c r="D20" s="16">
        <v>0</v>
      </c>
      <c r="E20" s="14">
        <f>VLOOKUP($D20,Лист1!$B$2:$J$81,3)</f>
        <v>0</v>
      </c>
      <c r="F20" s="14">
        <f>VLOOKUP($D20,Лист1!$B$2:$J$81,4)</f>
        <v>0</v>
      </c>
      <c r="G20" s="14">
        <f>VLOOKUP($D20,Лист1!$B$2:$J$81,5)</f>
        <v>0</v>
      </c>
      <c r="H20" s="14">
        <f>VLOOKUP($D20,Лист1!$B$2:$J$81,6)</f>
        <v>0</v>
      </c>
      <c r="I20" s="14">
        <f>VLOOKUP($D20,Лист1!$B$2:$J$81,7)</f>
        <v>0</v>
      </c>
      <c r="J20" s="14">
        <f>VLOOKUP($D20,Лист1!$B$2:$J$81,8)</f>
        <v>0</v>
      </c>
    </row>
    <row r="21" spans="1:10" x14ac:dyDescent="0.25">
      <c r="D21" t="s">
        <v>34</v>
      </c>
      <c r="E21">
        <f>SUM(E4:E8)</f>
        <v>530</v>
      </c>
      <c r="F21">
        <f>SUM(F4:F8)</f>
        <v>25</v>
      </c>
      <c r="G21">
        <f>SUM(G4:G8)</f>
        <v>660.45</v>
      </c>
    </row>
    <row r="22" spans="1:10" ht="15.75" thickBot="1" x14ac:dyDescent="0.3">
      <c r="D22" t="s">
        <v>35</v>
      </c>
      <c r="E22">
        <f>SUM(E12:E20)</f>
        <v>870</v>
      </c>
      <c r="F22">
        <f>SUM(F12:F20)</f>
        <v>54.999999999999993</v>
      </c>
      <c r="G22">
        <f>SUM(G12:G20)</f>
        <v>702.34999999999991</v>
      </c>
    </row>
    <row r="23" spans="1:10" ht="15.75" thickBot="1" x14ac:dyDescent="0.3">
      <c r="F23" s="10"/>
      <c r="G23" s="11"/>
      <c r="H23" s="11"/>
      <c r="I23" s="11"/>
    </row>
    <row r="25" spans="1:10" x14ac:dyDescent="0.25">
      <c r="F25" t="s">
        <v>95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topLeftCell="A13" workbookViewId="0">
      <selection activeCell="D14" sqref="D14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25</v>
      </c>
      <c r="C1" s="15" t="s">
        <v>22</v>
      </c>
      <c r="D1" s="15" t="s">
        <v>26</v>
      </c>
      <c r="E1" s="15" t="s">
        <v>27</v>
      </c>
      <c r="F1" s="15" t="s">
        <v>28</v>
      </c>
      <c r="G1" s="15" t="s">
        <v>29</v>
      </c>
      <c r="H1" s="15" t="s">
        <v>30</v>
      </c>
      <c r="I1" s="15" t="s">
        <v>31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75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16</v>
      </c>
    </row>
    <row r="4" spans="2:12" ht="15.75" thickBot="1" x14ac:dyDescent="0.3">
      <c r="B4" s="45" t="s">
        <v>36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17</v>
      </c>
    </row>
    <row r="5" spans="2:12" x14ac:dyDescent="0.25">
      <c r="B5" s="45" t="s">
        <v>76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72</v>
      </c>
    </row>
    <row r="6" spans="2:12" x14ac:dyDescent="0.25">
      <c r="B6" s="45" t="s">
        <v>77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37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15</v>
      </c>
    </row>
    <row r="8" spans="2:12" x14ac:dyDescent="0.25">
      <c r="B8" s="45" t="s">
        <v>78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33</v>
      </c>
    </row>
    <row r="9" spans="2:12" x14ac:dyDescent="0.25">
      <c r="B9" s="45" t="s">
        <v>79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18</v>
      </c>
    </row>
    <row r="10" spans="2:12" ht="15.75" thickBot="1" x14ac:dyDescent="0.3">
      <c r="B10" s="45" t="s">
        <v>38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18</v>
      </c>
    </row>
    <row r="11" spans="2:12" x14ac:dyDescent="0.25">
      <c r="B11" s="42" t="s">
        <v>80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19</v>
      </c>
    </row>
    <row r="12" spans="2:12" x14ac:dyDescent="0.25">
      <c r="B12" s="45" t="s">
        <v>73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21</v>
      </c>
    </row>
    <row r="13" spans="2:12" x14ac:dyDescent="0.25">
      <c r="B13" s="45" t="s">
        <v>81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48</v>
      </c>
      <c r="I13" s="47">
        <v>33.07</v>
      </c>
      <c r="L13" s="49" t="s">
        <v>98</v>
      </c>
    </row>
    <row r="14" spans="2:12" ht="25.5" x14ac:dyDescent="0.25">
      <c r="B14" s="45" t="s">
        <v>82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48</v>
      </c>
      <c r="I14" s="47">
        <v>33.07</v>
      </c>
    </row>
    <row r="15" spans="2:12" x14ac:dyDescent="0.25">
      <c r="B15" s="45" t="s">
        <v>83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</row>
    <row r="16" spans="2:12" x14ac:dyDescent="0.25">
      <c r="B16" s="45" t="s">
        <v>39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40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41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42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43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44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45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46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84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74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47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49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50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85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86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87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51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52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53</v>
      </c>
      <c r="C34" s="46">
        <v>197</v>
      </c>
      <c r="D34" s="47">
        <v>250</v>
      </c>
      <c r="E34" s="47">
        <v>15.8</v>
      </c>
      <c r="F34" s="47" t="s">
        <v>54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55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88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56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57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58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89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59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90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60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61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62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96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63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97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64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65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66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67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68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91</v>
      </c>
      <c r="I53" s="47">
        <v>25.37</v>
      </c>
    </row>
    <row r="54" spans="2:9" x14ac:dyDescent="0.25">
      <c r="B54" s="45" t="s">
        <v>69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92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70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93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94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71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tabSelected="1" workbookViewId="0">
      <selection activeCell="G2" sqref="G2: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4" t="s">
        <v>100</v>
      </c>
      <c r="H2" s="55"/>
      <c r="I2" s="55"/>
      <c r="J2" s="55"/>
    </row>
    <row r="3" spans="1:10" x14ac:dyDescent="0.25">
      <c r="A3" s="21"/>
      <c r="B3" s="20"/>
      <c r="C3" s="20"/>
      <c r="D3" s="20"/>
      <c r="E3" s="21"/>
      <c r="F3" s="22"/>
      <c r="G3" s="54"/>
      <c r="H3" s="55"/>
      <c r="I3" s="55"/>
      <c r="J3" s="55"/>
    </row>
    <row r="4" spans="1:10" x14ac:dyDescent="0.25">
      <c r="A4" s="21"/>
      <c r="B4" s="20"/>
      <c r="C4" s="20"/>
      <c r="D4" s="20"/>
      <c r="E4" s="21"/>
      <c r="F4" s="22"/>
      <c r="G4" s="55"/>
      <c r="H4" s="55"/>
      <c r="I4" s="55"/>
      <c r="J4" s="55"/>
    </row>
    <row r="5" spans="1:10" x14ac:dyDescent="0.25">
      <c r="A5" s="21"/>
      <c r="B5" s="20"/>
      <c r="C5" s="20"/>
      <c r="D5" s="20"/>
      <c r="E5" s="21"/>
      <c r="F5" s="22"/>
      <c r="G5" s="55"/>
      <c r="H5" s="55"/>
      <c r="I5" s="55"/>
      <c r="J5" s="55"/>
    </row>
    <row r="6" spans="1:10" x14ac:dyDescent="0.25">
      <c r="A6" s="21"/>
      <c r="B6" s="20"/>
      <c r="C6" s="20"/>
      <c r="D6" s="20"/>
      <c r="E6" s="21"/>
      <c r="F6" s="22"/>
      <c r="G6" s="55"/>
      <c r="H6" s="55"/>
      <c r="I6" s="55"/>
      <c r="J6" s="55"/>
    </row>
    <row r="7" spans="1:10" x14ac:dyDescent="0.25">
      <c r="A7" s="21"/>
      <c r="B7" s="20" t="s">
        <v>32</v>
      </c>
      <c r="D7" s="24">
        <f>МЕНЮ!J1</f>
        <v>45575</v>
      </c>
      <c r="E7" s="21"/>
      <c r="F7" s="22"/>
      <c r="G7" s="56"/>
      <c r="H7" s="56"/>
      <c r="I7" s="56"/>
      <c r="J7" s="56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24</v>
      </c>
      <c r="C9" s="20"/>
      <c r="D9" s="20"/>
      <c r="E9" s="17"/>
      <c r="F9" s="17"/>
      <c r="G9" s="17"/>
      <c r="I9" t="s">
        <v>1</v>
      </c>
      <c r="J9" s="23">
        <f>МЕНЮ!J1</f>
        <v>45575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22</v>
      </c>
      <c r="D11" s="6" t="s">
        <v>4</v>
      </c>
      <c r="E11" s="6" t="s">
        <v>23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236</v>
      </c>
      <c r="D12" s="2" t="str">
        <f>МЕНЮ!D4</f>
        <v>суп  молочный вермишелевый</v>
      </c>
      <c r="E12" s="2">
        <f>МЕНЮ!E4</f>
        <v>250</v>
      </c>
      <c r="F12" s="2">
        <f>МЕНЮ!F4</f>
        <v>11.1</v>
      </c>
      <c r="G12" s="2">
        <f>МЕНЮ!G4</f>
        <v>147.16</v>
      </c>
      <c r="H12" s="2">
        <f>МЕНЮ!H4</f>
        <v>5.27</v>
      </c>
      <c r="I12" s="2">
        <f>МЕНЮ!I4</f>
        <v>5.27</v>
      </c>
      <c r="J12" s="2">
        <f>МЕНЮ!J4</f>
        <v>19.600000000000001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1183</v>
      </c>
      <c r="D13" s="2" t="str">
        <f>МЕНЮ!D5</f>
        <v>кофейный напиток</v>
      </c>
      <c r="E13" s="2">
        <f>МЕНЮ!E5</f>
        <v>200</v>
      </c>
      <c r="F13" s="2">
        <f>МЕНЮ!F5</f>
        <v>2.7</v>
      </c>
      <c r="G13" s="2">
        <f>МЕНЮ!G5</f>
        <v>114.8</v>
      </c>
      <c r="H13" s="2">
        <f>МЕНЮ!H5</f>
        <v>5.0999999999999996</v>
      </c>
      <c r="I13" s="2">
        <f>МЕНЮ!I5</f>
        <v>6.4</v>
      </c>
      <c r="J13" s="2">
        <f>МЕНЮ!J5</f>
        <v>13.4</v>
      </c>
    </row>
    <row r="14" spans="1:10" ht="15.75" thickBot="1" x14ac:dyDescent="0.3">
      <c r="A14" s="3"/>
      <c r="B14" s="2" t="str">
        <f>МЕНЮ!B6</f>
        <v>хлеб</v>
      </c>
      <c r="C14" s="2">
        <f>МЕНЮ!C6</f>
        <v>0</v>
      </c>
      <c r="D14" s="2" t="str">
        <f>МЕНЮ!D6</f>
        <v>бутерброд с сыром</v>
      </c>
      <c r="E14" s="2">
        <f>МЕНЮ!E6</f>
        <v>50</v>
      </c>
      <c r="F14" s="2">
        <f>МЕНЮ!F6</f>
        <v>9.1999999999999993</v>
      </c>
      <c r="G14" s="2">
        <f>МЕНЮ!G6</f>
        <v>335.49</v>
      </c>
      <c r="H14" s="2">
        <f>МЕНЮ!H6</f>
        <v>2.37</v>
      </c>
      <c r="I14" s="2">
        <f>МЕНЮ!I6</f>
        <v>0.3</v>
      </c>
      <c r="J14" s="2">
        <f>МЕНЮ!J6</f>
        <v>14.49</v>
      </c>
    </row>
    <row r="15" spans="1:10" ht="15.75" thickBot="1" x14ac:dyDescent="0.3">
      <c r="A15" s="3"/>
      <c r="B15" s="2" t="str">
        <f>МЕНЮ!B7</f>
        <v>хлеб</v>
      </c>
      <c r="C15" s="2">
        <f>МЕНЮ!C7</f>
        <v>44</v>
      </c>
      <c r="D15" s="2" t="str">
        <f>МЕНЮ!D7</f>
        <v>Батон</v>
      </c>
      <c r="E15" s="2">
        <f>МЕНЮ!E7</f>
        <v>30</v>
      </c>
      <c r="F15" s="2">
        <f>МЕНЮ!F7</f>
        <v>2</v>
      </c>
      <c r="G15" s="2">
        <f>МЕНЮ!G7</f>
        <v>63</v>
      </c>
      <c r="H15" s="2">
        <f>МЕНЮ!H7</f>
        <v>2.37</v>
      </c>
      <c r="I15" s="2">
        <f>МЕНЮ!I7</f>
        <v>0.3</v>
      </c>
      <c r="J15" s="2">
        <f>МЕНЮ!J7</f>
        <v>14.49</v>
      </c>
    </row>
    <row r="16" spans="1:10" ht="15.75" thickBot="1" x14ac:dyDescent="0.3">
      <c r="A16" s="4"/>
      <c r="B16" s="2">
        <f>МЕНЮ!B8</f>
        <v>0</v>
      </c>
      <c r="C16" s="2">
        <f>МЕНЮ!C8</f>
        <v>0</v>
      </c>
      <c r="D16" s="2">
        <f>МЕНЮ!D8</f>
        <v>0</v>
      </c>
      <c r="E16" s="2">
        <f>МЕНЮ!E8</f>
        <v>0</v>
      </c>
      <c r="F16" s="2">
        <f>МЕНЮ!F8</f>
        <v>0</v>
      </c>
      <c r="G16" s="2">
        <f>МЕНЮ!G8</f>
        <v>0</v>
      </c>
      <c r="H16" s="2">
        <f>МЕНЮ!H8</f>
        <v>0</v>
      </c>
      <c r="I16" s="2">
        <f>МЕНЮ!I8</f>
        <v>0</v>
      </c>
      <c r="J16" s="2">
        <f>МЕНЮ!J8</f>
        <v>0</v>
      </c>
    </row>
    <row r="17" spans="1:10" ht="15.75" thickBot="1" x14ac:dyDescent="0.3">
      <c r="A17" s="1" t="s">
        <v>13</v>
      </c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14</v>
      </c>
      <c r="B20" s="2" t="str">
        <f>МЕНЮ!B12</f>
        <v>1 блюдо</v>
      </c>
      <c r="C20" s="2">
        <f>МЕНЮ!C12</f>
        <v>171</v>
      </c>
      <c r="D20" s="2" t="str">
        <f>МЕНЮ!D12</f>
        <v>суп гречневый картофельный</v>
      </c>
      <c r="E20" s="2">
        <f>МЕНЮ!E12</f>
        <v>260</v>
      </c>
      <c r="F20" s="2">
        <f>МЕНЮ!F12</f>
        <v>12.7</v>
      </c>
      <c r="G20" s="2">
        <f>МЕНЮ!G12</f>
        <v>123</v>
      </c>
      <c r="H20" s="2">
        <f>МЕНЮ!H12</f>
        <v>2</v>
      </c>
      <c r="I20" s="2">
        <f>МЕНЮ!I12</f>
        <v>7</v>
      </c>
      <c r="J20" s="2">
        <f>МЕНЮ!J12</f>
        <v>12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608</v>
      </c>
      <c r="D21" s="2" t="str">
        <f>МЕНЮ!D13</f>
        <v>котлета из свинины</v>
      </c>
      <c r="E21" s="2">
        <f>МЕНЮ!E13</f>
        <v>90</v>
      </c>
      <c r="F21" s="2">
        <f>МЕНЮ!F13</f>
        <v>20.350000000000001</v>
      </c>
      <c r="G21" s="2">
        <f>МЕНЮ!G13</f>
        <v>158</v>
      </c>
      <c r="H21" s="2">
        <f>МЕНЮ!H13</f>
        <v>15.4</v>
      </c>
      <c r="I21" s="2">
        <f>МЕНЮ!I13</f>
        <v>14.2</v>
      </c>
      <c r="J21" s="2">
        <f>МЕНЮ!J13</f>
        <v>19.899999999999999</v>
      </c>
    </row>
    <row r="22" spans="1:10" ht="15.75" thickBot="1" x14ac:dyDescent="0.3">
      <c r="A22" s="3"/>
      <c r="B22" s="2" t="str">
        <f>МЕНЮ!B14</f>
        <v>гарнир</v>
      </c>
      <c r="C22" s="2">
        <f>МЕНЮ!C14</f>
        <v>309</v>
      </c>
      <c r="D22" s="2" t="str">
        <f>МЕНЮ!D14</f>
        <v>макароны отварные</v>
      </c>
      <c r="E22" s="2">
        <f>МЕНЮ!E14</f>
        <v>150</v>
      </c>
      <c r="F22" s="2">
        <f>МЕНЮ!F14</f>
        <v>6.8</v>
      </c>
      <c r="G22" s="2">
        <f>МЕНЮ!G14</f>
        <v>203</v>
      </c>
      <c r="H22" s="2">
        <f>МЕНЮ!H14</f>
        <v>13.16</v>
      </c>
      <c r="I22" s="2">
        <f>МЕНЮ!I14</f>
        <v>14.03</v>
      </c>
      <c r="J22" s="2">
        <f>МЕНЮ!J14</f>
        <v>86.9</v>
      </c>
    </row>
    <row r="23" spans="1:10" ht="15.75" thickBot="1" x14ac:dyDescent="0.3">
      <c r="A23" s="3"/>
      <c r="B23" s="2" t="str">
        <f>МЕНЮ!B15</f>
        <v>гор.напиток</v>
      </c>
      <c r="C23" s="2">
        <f>МЕНЮ!C15</f>
        <v>943</v>
      </c>
      <c r="D23" s="2" t="str">
        <f>МЕНЮ!D15</f>
        <v>чай  с сахаром</v>
      </c>
      <c r="E23" s="2">
        <f>МЕНЮ!E15</f>
        <v>200</v>
      </c>
      <c r="F23" s="2">
        <f>МЕНЮ!F15</f>
        <v>2.2000000000000002</v>
      </c>
      <c r="G23" s="2">
        <f>МЕНЮ!G15</f>
        <v>60.15</v>
      </c>
      <c r="H23" s="2">
        <f>МЕНЮ!H15</f>
        <v>0.13</v>
      </c>
      <c r="I23" s="2">
        <f>МЕНЮ!I15</f>
        <v>0.01</v>
      </c>
      <c r="J23" s="2">
        <f>МЕНЮ!J15</f>
        <v>1.81</v>
      </c>
    </row>
    <row r="24" spans="1:10" ht="15.75" thickBot="1" x14ac:dyDescent="0.3">
      <c r="A24" s="3"/>
      <c r="B24" s="2" t="str">
        <f>МЕНЮ!B16</f>
        <v>хлеб</v>
      </c>
      <c r="C24" s="2">
        <f>МЕНЮ!C16</f>
        <v>29</v>
      </c>
      <c r="D24" s="2" t="str">
        <f>МЕНЮ!D16</f>
        <v>хлеб ржаной</v>
      </c>
      <c r="E24" s="2">
        <f>МЕНЮ!E16</f>
        <v>60</v>
      </c>
      <c r="F24" s="2">
        <f>МЕНЮ!F16</f>
        <v>3.07</v>
      </c>
      <c r="G24" s="2">
        <f>МЕНЮ!G16</f>
        <v>122.4</v>
      </c>
      <c r="H24" s="2">
        <f>МЕНЮ!H16</f>
        <v>3.94</v>
      </c>
      <c r="I24" s="2" t="str">
        <f>МЕНЮ!I16</f>
        <v>0.51</v>
      </c>
      <c r="J24" s="2">
        <f>МЕНЮ!J16</f>
        <v>25.37</v>
      </c>
    </row>
    <row r="25" spans="1:10" ht="15.75" thickBot="1" x14ac:dyDescent="0.3">
      <c r="A25" s="3"/>
      <c r="B25" s="2" t="str">
        <f>МЕНЮ!B17</f>
        <v>соус</v>
      </c>
      <c r="C25" s="2">
        <f>МЕНЮ!C17</f>
        <v>759</v>
      </c>
      <c r="D25" s="2" t="str">
        <f>МЕНЮ!D17</f>
        <v>соус красный основной</v>
      </c>
      <c r="E25" s="2">
        <f>МЕНЮ!E17</f>
        <v>50</v>
      </c>
      <c r="F25" s="2">
        <f>МЕНЮ!F17</f>
        <v>3.08</v>
      </c>
      <c r="G25" s="2">
        <f>МЕНЮ!G17</f>
        <v>27.4</v>
      </c>
      <c r="H25" s="2">
        <f>МЕНЮ!H17</f>
        <v>1.7</v>
      </c>
      <c r="I25" s="2">
        <f>МЕНЮ!I17</f>
        <v>1</v>
      </c>
      <c r="J25" s="2">
        <f>МЕНЮ!J17</f>
        <v>3.53</v>
      </c>
    </row>
    <row r="26" spans="1:10" ht="15.75" thickBot="1" x14ac:dyDescent="0.3">
      <c r="A26" s="3"/>
      <c r="B26" s="2" t="str">
        <f>МЕНЮ!B18</f>
        <v>закуска</v>
      </c>
      <c r="C26" s="2">
        <f>МЕНЮ!C18</f>
        <v>70</v>
      </c>
      <c r="D26" s="2" t="str">
        <f>МЕНЮ!D18</f>
        <v xml:space="preserve">огурец соленый </v>
      </c>
      <c r="E26" s="2">
        <f>МЕНЮ!E18</f>
        <v>60</v>
      </c>
      <c r="F26" s="2">
        <f>МЕНЮ!F18</f>
        <v>6.8</v>
      </c>
      <c r="G26" s="2">
        <f>МЕНЮ!G18</f>
        <v>8.4</v>
      </c>
      <c r="H26" s="2">
        <f>МЕНЮ!H18</f>
        <v>0.48</v>
      </c>
      <c r="I26" s="2">
        <f>МЕНЮ!I18</f>
        <v>0.06</v>
      </c>
      <c r="J26" s="2">
        <f>МЕНЮ!J18</f>
        <v>1.5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99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2024-10-03T07:12:57Z</cp:lastPrinted>
  <dcterms:created xsi:type="dcterms:W3CDTF">2015-06-05T18:19:34Z</dcterms:created>
  <dcterms:modified xsi:type="dcterms:W3CDTF">2024-10-03T07:13:06Z</dcterms:modified>
</cp:coreProperties>
</file>