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F13" i="1" l="1"/>
  <c r="J17" i="1" l="1"/>
  <c r="I17" i="1"/>
  <c r="H17" i="1"/>
  <c r="G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<sst xmlns="http://schemas.openxmlformats.org/spreadsheetml/2006/main" count="142" uniqueCount="101">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</sst>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5" fillId="0" borderId="14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4" fillId="0" borderId="14" xfId="0" applyFont="1" applyBorder="1" applyAlignment="1">
      <alignment vertical="center" wrapText="1"/>
    </xf>
    <xf numFmtId="0" fontId="0" fillId="0" borderId="0" xfId="0" applyAlignment="1"/>
    <xf numFmtId="0" fontId="6" fillId="0" borderId="0" xfId="0" applyFont="1" applyBorder="1" applyAlignment="1">
      <alignment vertical="top" wrapText="1"/>
    </xf>
    <xf numFmtId="0" fontId="8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3" fillId="5" borderId="6" xfId="0" applyFont="1" applyFill="1" applyBorder="1" applyAlignment="1" applyProtection="1">
      <alignment vertical="top" wrapText="1"/>
      <protection locked="0"/>
    </xf>
    <xf numFmtId="0" fontId="3" fillId="5" borderId="16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8" xfId="0" applyFont="1" applyFill="1" applyBorder="1" applyAlignment="1" applyProtection="1">
      <alignment vertical="top" wrapText="1"/>
      <protection locked="0"/>
    </xf>
    <xf numFmtId="0" fontId="3" fillId="5" borderId="19" xfId="0" applyFont="1" applyFill="1" applyBorder="1" applyAlignment="1" applyProtection="1">
      <alignment horizontal="center" vertical="top" wrapText="1"/>
      <protection locked="0"/>
    </xf>
    <xf numFmtId="0" fontId="3" fillId="5" borderId="18" xfId="0" applyFont="1" applyFill="1" applyBorder="1" applyAlignment="1" applyProtection="1">
      <alignment horizontal="center" vertical="top" wrapText="1"/>
      <protection locked="0"/>
    </xf>
    <xf numFmtId="0" fontId="3" fillId="5" borderId="0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9" fillId="5" borderId="6" xfId="0" applyFont="1" applyFill="1" applyBorder="1" applyAlignment="1" applyProtection="1">
      <alignment vertical="top" wrapText="1"/>
      <protection locked="0"/>
    </xf>
    <xf numFmtId="0" fontId="9" fillId="5" borderId="16" xfId="0" applyFont="1" applyFill="1" applyBorder="1" applyAlignment="1" applyProtection="1">
      <alignment horizontal="center" vertical="top" wrapText="1"/>
      <protection locked="0"/>
    </xf>
    <xf numFmtId="0" fontId="9" fillId="5" borderId="6" xfId="0" applyFont="1" applyFill="1" applyBorder="1" applyAlignment="1" applyProtection="1">
      <alignment horizontal="center" vertical="top" wrapText="1"/>
      <protection locked="0"/>
    </xf>
    <xf numFmtId="0" fontId="9" fillId="5" borderId="1" xfId="0" applyFont="1" applyFill="1" applyBorder="1" applyAlignment="1" applyProtection="1">
      <alignment vertical="top" wrapText="1"/>
      <protection locked="0"/>
    </xf>
    <xf numFmtId="0" fontId="9" fillId="5" borderId="17" xfId="0" applyFont="1" applyFill="1" applyBorder="1" applyAlignment="1" applyProtection="1">
      <alignment horizontal="center" vertical="top" wrapText="1"/>
      <protection locked="0"/>
    </xf>
    <xf numFmtId="0" fontId="9" fillId="5" borderId="1" xfId="0" applyFont="1" applyFill="1" applyBorder="1" applyAlignment="1" applyProtection="1">
      <alignment horizontal="center" vertical="top" wrapText="1"/>
      <protection locked="0"/>
    </xf>
    <xf numFmtId="2" fontId="9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10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  <xf numFmtId="0" fontId="1" fillId="0" borderId="1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45582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236</v>
      </c>
      <c r="D4" s="57" t="s">
        <v>96</v>
      </c>
      <c r="E4" s="14">
        <f>VLOOKUP($D4,Лист1!$B$2:$J$81,3)</f>
        <v>250</v>
      </c>
      <c r="F4" s="14">
        <f>VLOOKUP($D4,Лист1!$B$2:$J$81,4)</f>
        <v>11.1</v>
      </c>
      <c r="G4" s="14">
        <f>VLOOKUP($D4,Лист1!$B$2:$J$81,5)</f>
        <v>147.16</v>
      </c>
      <c r="H4" s="14">
        <f>VLOOKUP($D4,Лист1!$B$2:$J$81,6)</f>
        <v>5.27</v>
      </c>
      <c r="I4" s="14">
        <f>VLOOKUP($D4,Лист1!$B$2:$J$81,7)</f>
        <v>5.27</v>
      </c>
      <c r="J4" s="14">
        <f>VLOOKUP($D4,Лист1!$B$2:$J$81,8)</f>
        <v>19.600000000000001</v>
      </c>
    </row>
    <row r="5" spans="1:11" ht="15.75" thickBot="1" x14ac:dyDescent="0.3">
      <c r="A5" s="3"/>
      <c r="B5" s="2" t="s">
        <v>12</v>
      </c>
      <c r="C5" s="14">
        <f>VLOOKUP($D5,Лист1!$B$2:$J$59,2)</f>
        <v>1183</v>
      </c>
      <c r="D5" s="16" t="s">
        <v>49</v>
      </c>
      <c r="E5" s="14">
        <f>VLOOKUP($D5,Лист1!$B$2:$J$81,3)</f>
        <v>200</v>
      </c>
      <c r="F5" s="14">
        <f>VLOOKUP($D5,Лист1!$B$2:$J$81,4)</f>
        <v>2.7</v>
      </c>
      <c r="G5" s="14">
        <f>VLOOKUP($D5,Лист1!$B$2:$J$81,5)</f>
        <v>114.8</v>
      </c>
      <c r="H5" s="14">
        <f>VLOOKUP($D5,Лист1!$B$2:$J$81,6)</f>
        <v>5.0999999999999996</v>
      </c>
      <c r="I5" s="14">
        <f>VLOOKUP($D5,Лист1!$B$2:$J$81,7)</f>
        <v>6.4</v>
      </c>
      <c r="J5" s="14">
        <f>VLOOKUP($D5,Лист1!$B$2:$J$81,8)</f>
        <v>13.4</v>
      </c>
    </row>
    <row r="6" spans="1:11" ht="15.75" thickBot="1" x14ac:dyDescent="0.3">
      <c r="A6" s="3"/>
      <c r="B6" s="2" t="s">
        <v>21</v>
      </c>
      <c r="C6" s="14">
        <f>VLOOKUP($D6,Лист1!$B$2:$J$59,2)</f>
        <v>0</v>
      </c>
      <c r="D6" s="16" t="s">
        <v>77</v>
      </c>
      <c r="E6" s="14">
        <f>VLOOKUP($D6,Лист1!$B$2:$J$81,3)</f>
        <v>50</v>
      </c>
      <c r="F6" s="14">
        <f>VLOOKUP($D6,Лист1!$B$2:$J$81,4)</f>
        <v>9.1999999999999993</v>
      </c>
      <c r="G6" s="14">
        <f>VLOOKUP($D6,Лист1!$B$2:$J$81,5)</f>
        <v>335.49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44</v>
      </c>
      <c r="D7" s="16" t="s">
        <v>75</v>
      </c>
      <c r="E7" s="14">
        <f>VLOOKUP($D7,Лист1!$B$2:$J$81,3)</f>
        <v>30</v>
      </c>
      <c r="F7" s="14">
        <f>VLOOKUP($D7,Лист1!$B$2:$J$81,4)</f>
        <v>2</v>
      </c>
      <c r="G7" s="14">
        <f>VLOOKUP($D7,Лист1!$B$2:$J$81,5)</f>
        <v>63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14.49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171</v>
      </c>
      <c r="D12" s="16" t="s">
        <v>97</v>
      </c>
      <c r="E12" s="14">
        <f>VLOOKUP($D12,Лист1!$B$2:$J$81,3)</f>
        <v>260</v>
      </c>
      <c r="F12" s="14">
        <v>12.7</v>
      </c>
      <c r="G12" s="14">
        <f>VLOOKUP($D12,Лист1!$B$2:$J$81,5)</f>
        <v>123</v>
      </c>
      <c r="H12" s="14">
        <f>VLOOKUP($D12,Лист1!$B$2:$J$81,6)</f>
        <v>2</v>
      </c>
      <c r="I12" s="14">
        <f>VLOOKUP($D12,Лист1!$B$2:$J$81,7)</f>
        <v>7</v>
      </c>
      <c r="J12" s="14">
        <f>VLOOKUP($D12,Лист1!$B$2:$J$81,8)</f>
        <v>12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608</v>
      </c>
      <c r="D13" s="16" t="s">
        <v>74</v>
      </c>
      <c r="E13" s="14">
        <f>VLOOKUP($D13,Лист1!$B$2:$J$81,3)</f>
        <v>90</v>
      </c>
      <c r="F13" s="14">
        <f>VLOOKUP($D13,Лист1!$B$2:$J$81,4)</f>
        <v>20.350000000000001</v>
      </c>
      <c r="G13" s="14">
        <f>VLOOKUP($D13,Лист1!$B$2:$J$81,5)</f>
        <v>158</v>
      </c>
      <c r="H13" s="14">
        <f>VLOOKUP($D13,Лист1!$B$2:$J$81,6)</f>
        <v>15.4</v>
      </c>
      <c r="I13" s="14">
        <f>VLOOKUP($D13,Лист1!$B$2:$J$81,7)</f>
        <v>14.2</v>
      </c>
      <c r="J13" s="14">
        <f>VLOOKUP($D13,Лист1!$B$2:$J$81,8)</f>
        <v>19.899999999999999</v>
      </c>
    </row>
    <row r="14" spans="1:11" ht="15.75" thickBot="1" x14ac:dyDescent="0.3">
      <c r="A14" s="3"/>
      <c r="B14" s="2" t="s">
        <v>72</v>
      </c>
      <c r="C14" s="14">
        <f>VLOOKUP($D14,Лист1!$B$2:$J$59,2)</f>
        <v>309</v>
      </c>
      <c r="D14" s="16" t="s">
        <v>50</v>
      </c>
      <c r="E14" s="14">
        <f>VLOOKUP($D14,Лист1!$B$2:$J$81,3)</f>
        <v>150</v>
      </c>
      <c r="F14" s="14">
        <v>6.8</v>
      </c>
      <c r="G14" s="14">
        <f>VLOOKUP($D14,Лист1!$B$2:$J$81,5)</f>
        <v>203</v>
      </c>
      <c r="H14" s="14">
        <f>VLOOKUP($D14,Лист1!$B$2:$J$81,6)</f>
        <v>13.16</v>
      </c>
      <c r="I14" s="14">
        <f>VLOOKUP($D14,Лист1!$B$2:$J$81,7)</f>
        <v>14.03</v>
      </c>
      <c r="J14" s="14">
        <f>VLOOKUP($D14,Лист1!$B$2:$J$81,8)</f>
        <v>86.9</v>
      </c>
    </row>
    <row r="15" spans="1:11" ht="15.75" thickBot="1" x14ac:dyDescent="0.3">
      <c r="A15" s="3"/>
      <c r="B15" s="2" t="s">
        <v>21</v>
      </c>
      <c r="C15" s="14">
        <f>VLOOKUP($D15,Лист1!$B$2:$J$59,2)</f>
        <v>29</v>
      </c>
      <c r="D15" s="16" t="s">
        <v>68</v>
      </c>
      <c r="E15" s="14">
        <f>VLOOKUP($D15,Лист1!$B$2:$J$81,3)</f>
        <v>60</v>
      </c>
      <c r="F15" s="14">
        <v>3.07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 t="s">
        <v>12</v>
      </c>
      <c r="C16" s="14">
        <f>VLOOKUP($D16,Лист1!$B$2:$J$59,2)</f>
        <v>943</v>
      </c>
      <c r="D16" s="16" t="s">
        <v>69</v>
      </c>
      <c r="E16" s="14">
        <f>VLOOKUP($D16,Лист1!$B$2:$J$81,3)</f>
        <v>200</v>
      </c>
      <c r="F16" s="14">
        <f>VLOOKUP($D16,Лист1!$B$2:$J$81,4)</f>
        <v>2.2000000000000002</v>
      </c>
      <c r="G16" s="14">
        <f>VLOOKUP($D16,Лист1!$B$2:$J$81,5)</f>
        <v>60.15</v>
      </c>
      <c r="H16" s="14">
        <f>VLOOKUP($D16,Лист1!$B$2:$J$81,6)</f>
        <v>0.13</v>
      </c>
      <c r="I16" s="14">
        <f>VLOOKUP($D16,Лист1!$B$2:$J$81,7)</f>
        <v>0.01</v>
      </c>
      <c r="J16" s="14">
        <f>VLOOKUP($D16,Лист1!$B$2:$J$81,8)</f>
        <v>1.81</v>
      </c>
    </row>
    <row r="17" spans="1:10" ht="15.75" thickBot="1" x14ac:dyDescent="0.3">
      <c r="A17" s="3"/>
      <c r="B17" s="2" t="s">
        <v>98</v>
      </c>
      <c r="C17" s="14">
        <f>VLOOKUP($D17,Лист1!$B$2:$J$59,2)</f>
        <v>759</v>
      </c>
      <c r="D17" s="16" t="s">
        <v>62</v>
      </c>
      <c r="E17" s="14">
        <f>VLOOKUP($D17,Лист1!$B$2:$J$81,3)</f>
        <v>50</v>
      </c>
      <c r="F17" s="14">
        <v>3.08</v>
      </c>
      <c r="G17" s="14">
        <f>VLOOKUP($D17,Лист1!$B$2:$J$81,5)</f>
        <v>27.4</v>
      </c>
      <c r="H17" s="14">
        <f>VLOOKUP($D17,Лист1!$B$2:$J$81,6)</f>
        <v>1.7</v>
      </c>
      <c r="I17" s="14">
        <f>VLOOKUP($D17,Лист1!$B$2:$J$81,7)</f>
        <v>1</v>
      </c>
      <c r="J17" s="14">
        <f>VLOOKUP($D17,Лист1!$B$2:$J$81,8)</f>
        <v>3.53</v>
      </c>
    </row>
    <row r="18" spans="1:10" ht="15.75" thickBot="1" x14ac:dyDescent="0.3">
      <c r="A18" s="3"/>
      <c r="B18" s="2" t="s">
        <v>15</v>
      </c>
      <c r="C18" s="14">
        <f>VLOOKUP($D18,Лист1!$B$2:$J$59,2)</f>
        <v>70</v>
      </c>
      <c r="D18" s="16" t="s">
        <v>86</v>
      </c>
      <c r="E18" s="14">
        <f>VLOOKUP($D18,Лист1!$B$2:$J$81,3)</f>
        <v>60</v>
      </c>
      <c r="F18" s="14">
        <f>VLOOKUP($D18,Лист1!$B$2:$J$81,4)</f>
        <v>6.8</v>
      </c>
      <c r="G18" s="14">
        <f>VLOOKUP($D18,Лист1!$B$2:$J$81,5)</f>
        <v>8.4</v>
      </c>
      <c r="H18" s="14">
        <f>VLOOKUP($D18,Лист1!$B$2:$J$81,6)</f>
        <v>0.48</v>
      </c>
      <c r="I18" s="14">
        <f>VLOOKUP($D18,Лист1!$B$2:$J$81,7)</f>
        <v>0.06</v>
      </c>
      <c r="J18" s="14">
        <f>VLOOKUP($D18,Лист1!$B$2:$J$81,8)</f>
        <v>1.5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34</v>
      </c>
      <c r="E21">
        <f>SUM(E4:E8)</f>
        <v>530</v>
      </c>
      <c r="F21">
        <f>SUM(F4:F8)</f>
        <v>25</v>
      </c>
      <c r="G21">
        <f>SUM(G4:G8)</f>
        <v>660.45</v>
      </c>
    </row>
    <row r="22" spans="1:10" ht="15.75" thickBot="1" x14ac:dyDescent="0.3">
      <c r="D22" t="s">
        <v>35</v>
      </c>
      <c r="E22">
        <f>SUM(E12:E20)</f>
        <v>870</v>
      </c>
      <c r="F22">
        <f>SUM(F12:F20)</f>
        <v>54.999999999999993</v>
      </c>
      <c r="G22">
        <f>SUM(G12:G20)</f>
        <v>702.34999999999991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75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36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76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72</v>
      </c>
    </row>
    <row r="6" spans="2:12" x14ac:dyDescent="0.25">
      <c r="B6" s="45" t="s">
        <v>77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37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78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33</v>
      </c>
    </row>
    <row r="9" spans="2:12" x14ac:dyDescent="0.25">
      <c r="B9" s="45" t="s">
        <v>79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38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80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73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81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48</v>
      </c>
      <c r="I13" s="47">
        <v>33.07</v>
      </c>
      <c r="L13" s="49" t="s">
        <v>98</v>
      </c>
    </row>
    <row r="14" spans="2:12" ht="25.5" x14ac:dyDescent="0.25">
      <c r="B14" s="45" t="s">
        <v>82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48</v>
      </c>
      <c r="I14" s="47">
        <v>33.07</v>
      </c>
    </row>
    <row r="15" spans="2:12" x14ac:dyDescent="0.25">
      <c r="B15" s="45" t="s">
        <v>83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39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40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41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42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43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44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45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46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84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74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47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49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50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85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86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87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51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52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53</v>
      </c>
      <c r="C34" s="46">
        <v>197</v>
      </c>
      <c r="D34" s="47">
        <v>250</v>
      </c>
      <c r="E34" s="47">
        <v>15.8</v>
      </c>
      <c r="F34" s="47" t="s">
        <v>54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55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88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56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57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58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89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59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90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60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61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62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96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63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97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64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65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66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67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68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91</v>
      </c>
      <c r="I53" s="47">
        <v>25.37</v>
      </c>
    </row>
    <row r="54" spans="2:9" x14ac:dyDescent="0.25">
      <c r="B54" s="45" t="s">
        <v>69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92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70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93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94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71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4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100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32</v>
      </c>
      <c r="D7" s="24">
        <f>МЕНЮ!J1</f>
        <v>45582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45582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236</v>
      </c>
      <c r="D12" s="2" t="str">
        <f>МЕНЮ!D4</f>
        <v>суп  молочный вермишелевый</v>
      </c>
      <c r="E12" s="2">
        <f>МЕНЮ!E4</f>
        <v>250</v>
      </c>
      <c r="F12" s="2">
        <f>МЕНЮ!F4</f>
        <v>11.1</v>
      </c>
      <c r="G12" s="2">
        <f>МЕНЮ!G4</f>
        <v>147.16</v>
      </c>
      <c r="H12" s="2">
        <f>МЕНЮ!H4</f>
        <v>5.27</v>
      </c>
      <c r="I12" s="2">
        <f>МЕНЮ!I4</f>
        <v>5.27</v>
      </c>
      <c r="J12" s="2">
        <f>МЕНЮ!J4</f>
        <v>19.600000000000001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1183</v>
      </c>
      <c r="D13" s="2" t="str">
        <f>МЕНЮ!D5</f>
        <v>кофейный напиток</v>
      </c>
      <c r="E13" s="2">
        <f>МЕНЮ!E5</f>
        <v>200</v>
      </c>
      <c r="F13" s="2">
        <f>МЕНЮ!F5</f>
        <v>2.7</v>
      </c>
      <c r="G13" s="2">
        <f>МЕНЮ!G5</f>
        <v>114.8</v>
      </c>
      <c r="H13" s="2">
        <f>МЕНЮ!H5</f>
        <v>5.0999999999999996</v>
      </c>
      <c r="I13" s="2">
        <f>МЕНЮ!I5</f>
        <v>6.4</v>
      </c>
      <c r="J13" s="2">
        <f>МЕНЮ!J5</f>
        <v>13.4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0</v>
      </c>
      <c r="D14" s="2" t="str">
        <f>МЕНЮ!D6</f>
        <v>бутерброд с сыром</v>
      </c>
      <c r="E14" s="2">
        <f>МЕНЮ!E6</f>
        <v>50</v>
      </c>
      <c r="F14" s="2">
        <f>МЕНЮ!F6</f>
        <v>9.1999999999999993</v>
      </c>
      <c r="G14" s="2">
        <f>МЕНЮ!G6</f>
        <v>335.49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44</v>
      </c>
      <c r="D15" s="2" t="str">
        <f>МЕНЮ!D7</f>
        <v>Батон</v>
      </c>
      <c r="E15" s="2">
        <f>МЕНЮ!E7</f>
        <v>30</v>
      </c>
      <c r="F15" s="2">
        <f>МЕНЮ!F7</f>
        <v>2</v>
      </c>
      <c r="G15" s="2">
        <f>МЕНЮ!G7</f>
        <v>63</v>
      </c>
      <c r="H15" s="2">
        <f>МЕНЮ!H7</f>
        <v>2.37</v>
      </c>
      <c r="I15" s="2">
        <f>МЕНЮ!I7</f>
        <v>0.3</v>
      </c>
      <c r="J15" s="2">
        <f>МЕНЮ!J7</f>
        <v>14.49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171</v>
      </c>
      <c r="D20" s="2" t="str">
        <f>МЕНЮ!D12</f>
        <v>суп гречневый картофельный</v>
      </c>
      <c r="E20" s="2">
        <f>МЕНЮ!E12</f>
        <v>260</v>
      </c>
      <c r="F20" s="2">
        <f>МЕНЮ!F12</f>
        <v>12.7</v>
      </c>
      <c r="G20" s="2">
        <f>МЕНЮ!G12</f>
        <v>123</v>
      </c>
      <c r="H20" s="2">
        <f>МЕНЮ!H12</f>
        <v>2</v>
      </c>
      <c r="I20" s="2">
        <f>МЕНЮ!I12</f>
        <v>7</v>
      </c>
      <c r="J20" s="2">
        <f>МЕНЮ!J12</f>
        <v>12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608</v>
      </c>
      <c r="D21" s="2" t="str">
        <f>МЕНЮ!D13</f>
        <v>котлета из свинины</v>
      </c>
      <c r="E21" s="2">
        <f>МЕНЮ!E13</f>
        <v>90</v>
      </c>
      <c r="F21" s="2">
        <f>МЕНЮ!F13</f>
        <v>20.350000000000001</v>
      </c>
      <c r="G21" s="2">
        <f>МЕНЮ!G13</f>
        <v>158</v>
      </c>
      <c r="H21" s="2">
        <f>МЕНЮ!H13</f>
        <v>15.4</v>
      </c>
      <c r="I21" s="2">
        <f>МЕНЮ!I13</f>
        <v>14.2</v>
      </c>
      <c r="J21" s="2">
        <f>МЕНЮ!J13</f>
        <v>19.899999999999999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309</v>
      </c>
      <c r="D22" s="2" t="str">
        <f>МЕНЮ!D14</f>
        <v>макароны отварные</v>
      </c>
      <c r="E22" s="2">
        <f>МЕНЮ!E14</f>
        <v>150</v>
      </c>
      <c r="F22" s="2">
        <f>МЕНЮ!F14</f>
        <v>6.8</v>
      </c>
      <c r="G22" s="2">
        <f>МЕНЮ!G14</f>
        <v>203</v>
      </c>
      <c r="H22" s="2">
        <f>МЕНЮ!H14</f>
        <v>13.16</v>
      </c>
      <c r="I22" s="2">
        <f>МЕНЮ!I14</f>
        <v>14.03</v>
      </c>
      <c r="J22" s="2">
        <f>МЕНЮ!J14</f>
        <v>86.9</v>
      </c>
    </row>
    <row r="23" spans="1:10" ht="15.75" thickBot="1" x14ac:dyDescent="0.3">
      <c r="A23" s="3"/>
      <c r="B23" s="2" t="str">
        <f>МЕНЮ!B15</f>
        <v>хлеб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3.07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 t="str">
        <f>МЕНЮ!B16</f>
        <v>гор.напиток</v>
      </c>
      <c r="C24" s="2">
        <f>МЕНЮ!C16</f>
        <v>943</v>
      </c>
      <c r="D24" s="2" t="str">
        <f>МЕНЮ!D16</f>
        <v>чай  с сахаром</v>
      </c>
      <c r="E24" s="2">
        <f>МЕНЮ!E16</f>
        <v>200</v>
      </c>
      <c r="F24" s="2">
        <f>МЕНЮ!F16</f>
        <v>2.2000000000000002</v>
      </c>
      <c r="G24" s="2">
        <f>МЕНЮ!G16</f>
        <v>60.15</v>
      </c>
      <c r="H24" s="2">
        <f>МЕНЮ!H16</f>
        <v>0.13</v>
      </c>
      <c r="I24" s="2">
        <f>МЕНЮ!I16</f>
        <v>0.01</v>
      </c>
      <c r="J24" s="2">
        <f>МЕНЮ!J16</f>
        <v>1.81</v>
      </c>
    </row>
    <row r="25" spans="1:10" ht="15.75" thickBot="1" x14ac:dyDescent="0.3">
      <c r="A25" s="3"/>
      <c r="B25" s="2" t="str">
        <f>МЕНЮ!B17</f>
        <v>соус</v>
      </c>
      <c r="C25" s="2">
        <f>МЕНЮ!C17</f>
        <v>759</v>
      </c>
      <c r="D25" s="2" t="str">
        <f>МЕНЮ!D17</f>
        <v>соус красный основной</v>
      </c>
      <c r="E25" s="2">
        <f>МЕНЮ!E17</f>
        <v>50</v>
      </c>
      <c r="F25" s="2">
        <f>МЕНЮ!F17</f>
        <v>3.08</v>
      </c>
      <c r="G25" s="2">
        <f>МЕНЮ!G17</f>
        <v>27.4</v>
      </c>
      <c r="H25" s="2">
        <f>МЕНЮ!H17</f>
        <v>1.7</v>
      </c>
      <c r="I25" s="2">
        <f>МЕНЮ!I17</f>
        <v>1</v>
      </c>
      <c r="J25" s="2">
        <f>МЕНЮ!J17</f>
        <v>3.53</v>
      </c>
    </row>
    <row r="26" spans="1:10" ht="15.75" thickBot="1" x14ac:dyDescent="0.3">
      <c r="A26" s="3"/>
      <c r="B26" s="2" t="str">
        <f>МЕНЮ!B18</f>
        <v>закуска</v>
      </c>
      <c r="C26" s="2">
        <f>МЕНЮ!C18</f>
        <v>70</v>
      </c>
      <c r="D26" s="2" t="str">
        <f>МЕНЮ!D18</f>
        <v xml:space="preserve">огурец соленый </v>
      </c>
      <c r="E26" s="2">
        <f>МЕНЮ!E18</f>
        <v>60</v>
      </c>
      <c r="F26" s="2">
        <f>МЕНЮ!F18</f>
        <v>6.8</v>
      </c>
      <c r="G26" s="2">
        <f>МЕНЮ!G18</f>
        <v>8.4</v>
      </c>
      <c r="H26" s="2">
        <f>МЕНЮ!H18</f>
        <v>0.48</v>
      </c>
      <c r="I26" s="2">
        <f>МЕНЮ!I18</f>
        <v>0.06</v>
      </c>
      <c r="J26" s="2">
        <f>МЕНЮ!J18</f>
        <v>1.5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99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2024-10-16T06:28:58Z</cp:lastPrinted>
  <dcterms:created xsi:type="dcterms:W3CDTF">2015-06-05T18:19:34Z</dcterms:created>
  <dcterms:modified xsi:type="dcterms:W3CDTF">2024-10-16T06:32:51Z</dcterms:modified>
</cp:coreProperties>
</file>