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D7" i="4"/>
  <c r="E21" i="1" l="1"/>
  <c r="G21" i="1"/>
  <c r="E22" i="1" l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<sst xmlns="http://schemas.openxmlformats.org/spreadsheetml/2006/main" count="140" uniqueCount="101">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</sst>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45583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41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71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53</v>
      </c>
      <c r="E12" s="14">
        <f>VLOOKUP($D12,Лист1!$B$2:$J$81,3)</f>
        <v>250</v>
      </c>
      <c r="F12" s="14"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67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72</v>
      </c>
      <c r="C14" s="14">
        <f>VLOOKUP($D14,Лист1!$B$2:$J$59,2)</f>
        <v>299</v>
      </c>
      <c r="D14" s="16" t="s">
        <v>39</v>
      </c>
      <c r="E14" s="14">
        <f>VLOOKUP($D14,Лист1!$B$2:$J$81,3)</f>
        <v>200</v>
      </c>
      <c r="F14" s="14">
        <v>8.1999999999999993</v>
      </c>
      <c r="G14" s="14">
        <f>VLOOKUP($D14,Лист1!$B$2:$J$81,5)</f>
        <v>208</v>
      </c>
      <c r="H14" s="14">
        <f>VLOOKUP($D14,Лист1!$B$2:$J$81,6)</f>
        <v>15.3</v>
      </c>
      <c r="I14" s="14">
        <f>VLOOKUP($D14,Лист1!$B$2:$J$81,7)</f>
        <v>12.4</v>
      </c>
      <c r="J14" s="14">
        <f>VLOOKUP($D14,Лист1!$B$2:$J$81,8)</f>
        <v>8.6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12</v>
      </c>
      <c r="C16" s="14">
        <f>VLOOKUP($D16,Лист1!$B$2:$J$59,2)</f>
        <v>943</v>
      </c>
      <c r="D16" s="16" t="s">
        <v>69</v>
      </c>
      <c r="E16" s="14">
        <f>VLOOKUP($D16,Лист1!$B$2:$J$81,3)</f>
        <v>200</v>
      </c>
      <c r="F16" s="14">
        <f>VLOOKUP($D16,Лист1!$B$2:$J$81,4)</f>
        <v>2.2000000000000002</v>
      </c>
      <c r="G16" s="14">
        <f>VLOOKUP($D16,Лист1!$B$2:$J$81,5)</f>
        <v>60.15</v>
      </c>
      <c r="H16" s="14">
        <f>VLOOKUP($D16,Лист1!$B$2:$J$81,6)</f>
        <v>0.13</v>
      </c>
      <c r="I16" s="14">
        <f>VLOOKUP($D16,Лист1!$B$2:$J$81,7)</f>
        <v>0.01</v>
      </c>
      <c r="J16" s="14">
        <f>VLOOKUP($D16,Лист1!$B$2:$J$81,8)</f>
        <v>1.81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59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35</v>
      </c>
      <c r="E22">
        <f>SUM(E12:E20)</f>
        <v>920</v>
      </c>
      <c r="F22">
        <f>SUM(F12:F20)</f>
        <v>55.000000000000007</v>
      </c>
      <c r="G22">
        <v>789.85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45583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45583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299</v>
      </c>
      <c r="D22" s="2" t="str">
        <f>МЕНЮ!D14</f>
        <v>картофельное пюре</v>
      </c>
      <c r="E22" s="2">
        <f>МЕНЮ!E14</f>
        <v>200</v>
      </c>
      <c r="F22" s="2">
        <f>МЕНЮ!F14</f>
        <v>8.1999999999999993</v>
      </c>
      <c r="G22" s="2">
        <f>МЕНЮ!G14</f>
        <v>208</v>
      </c>
      <c r="H22" s="2">
        <f>МЕНЮ!H14</f>
        <v>15.3</v>
      </c>
      <c r="I22" s="2">
        <f>МЕНЮ!I14</f>
        <v>12.4</v>
      </c>
      <c r="J22" s="2">
        <f>МЕНЮ!J14</f>
        <v>8.6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гор.напиток</v>
      </c>
      <c r="C24" s="2">
        <f>МЕНЮ!C16</f>
        <v>943</v>
      </c>
      <c r="D24" s="2" t="str">
        <f>МЕНЮ!D16</f>
        <v>чай  с сахаром</v>
      </c>
      <c r="E24" s="2">
        <f>МЕНЮ!E16</f>
        <v>200</v>
      </c>
      <c r="F24" s="2">
        <f>МЕНЮ!F16</f>
        <v>2.2000000000000002</v>
      </c>
      <c r="G24" s="2">
        <f>МЕНЮ!G16</f>
        <v>60.15</v>
      </c>
      <c r="H24" s="2">
        <f>МЕНЮ!H16</f>
        <v>0.13</v>
      </c>
      <c r="I24" s="2">
        <f>МЕНЮ!I16</f>
        <v>0.01</v>
      </c>
      <c r="J24" s="2">
        <f>МЕНЮ!J16</f>
        <v>1.81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2024-10-16T06:45:49Z</cp:lastPrinted>
  <dcterms:created xsi:type="dcterms:W3CDTF">2015-06-05T18:19:34Z</dcterms:created>
  <dcterms:modified xsi:type="dcterms:W3CDTF">2024-10-16T06:45:57Z</dcterms:modified>
</cp:coreProperties>
</file>