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<sst xmlns="http://schemas.openxmlformats.org/spreadsheetml/2006/main" count="140" uniqueCount="101">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</sst>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45589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411</v>
      </c>
      <c r="D4" s="16" t="s">
        <v>42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407.75</v>
      </c>
      <c r="H4" s="14">
        <f>VLOOKUP($D4,Лист1!$B$2:$J$81,6)</f>
        <v>4.09</v>
      </c>
      <c r="I4" s="14">
        <f>VLOOKUP($D4,Лист1!$B$2:$J$81,7)</f>
        <v>6.4</v>
      </c>
      <c r="J4" s="14">
        <f>VLOOKUP($D4,Лист1!$B$2:$J$81,8)</f>
        <v>21.23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49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2.95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76</v>
      </c>
      <c r="E7" s="14">
        <f>VLOOKUP($D7,Лист1!$B$2:$J$81,3)</f>
        <v>50</v>
      </c>
      <c r="F7" s="14">
        <f>VLOOKUP($D7,Лист1!$B$2:$J$81,4)</f>
        <v>8.25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70</v>
      </c>
      <c r="E12" s="14">
        <f>VLOOKUP($D12,Лист1!$B$2:$J$81,3)</f>
        <v>250</v>
      </c>
      <c r="F12" s="14">
        <v>12.7</v>
      </c>
      <c r="G12" s="14">
        <f>VLOOKUP($D12,Лист1!$B$2:$J$81,5)</f>
        <v>178.2</v>
      </c>
      <c r="H12" s="14">
        <f>VLOOKUP($D12,Лист1!$B$2:$J$81,6)</f>
        <v>1.74</v>
      </c>
      <c r="I12" s="14">
        <f>VLOOKUP($D12,Лист1!$B$2:$J$81,7)</f>
        <v>5</v>
      </c>
      <c r="J12" s="14">
        <f>VLOOKUP($D12,Лист1!$B$2:$J$81,8)</f>
        <v>9.94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643</v>
      </c>
      <c r="D13" s="16" t="s">
        <v>84</v>
      </c>
      <c r="E13" s="14">
        <f>VLOOKUP($D13,Лист1!$B$2:$J$81,3)</f>
        <v>90</v>
      </c>
      <c r="F13" s="14">
        <f>VLOOKUP($D13,Лист1!$B$2:$J$81,4)</f>
        <v>19.5</v>
      </c>
      <c r="G13" s="14">
        <f>VLOOKUP($D13,Лист1!$B$2:$J$81,5)</f>
        <v>149.4</v>
      </c>
      <c r="H13" s="14">
        <f>VLOOKUP($D13,Лист1!$B$2:$J$81,6)</f>
        <v>23.52</v>
      </c>
      <c r="I13" s="14">
        <f>VLOOKUP($D13,Лист1!$B$2:$J$81,7)</f>
        <v>31.73</v>
      </c>
      <c r="J13" s="14">
        <f>VLOOKUP($D13,Лист1!$B$2:$J$81,8)</f>
        <v>24.49</v>
      </c>
    </row>
    <row r="14" spans="1:11" ht="15.75" thickBot="1" x14ac:dyDescent="0.3">
      <c r="A14" s="3"/>
      <c r="B14" s="2" t="s">
        <v>72</v>
      </c>
      <c r="C14" s="14">
        <f>VLOOKUP($D14,Лист1!$B$2:$J$59,2)</f>
        <v>304</v>
      </c>
      <c r="D14" s="16" t="s">
        <v>55</v>
      </c>
      <c r="E14" s="14">
        <f>VLOOKUP($D14,Лист1!$B$2:$J$81,3)</f>
        <v>150</v>
      </c>
      <c r="F14" s="14">
        <v>8.7799999999999994</v>
      </c>
      <c r="G14" s="14">
        <f>VLOOKUP($D14,Лист1!$B$2:$J$81,5)</f>
        <v>252.4</v>
      </c>
      <c r="H14" s="14">
        <f>VLOOKUP($D14,Лист1!$B$2:$J$81,6)</f>
        <v>4.63</v>
      </c>
      <c r="I14" s="14">
        <f>VLOOKUP($D14,Лист1!$B$2:$J$81,7)</f>
        <v>8.4</v>
      </c>
      <c r="J14" s="14">
        <f>VLOOKUP($D14,Лист1!$B$2:$J$81,8)</f>
        <v>30.72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33</v>
      </c>
      <c r="C16" s="14">
        <f>VLOOKUP($D16,Лист1!$B$2:$J$59,2)</f>
        <v>859</v>
      </c>
      <c r="D16" s="16" t="s">
        <v>45</v>
      </c>
      <c r="E16" s="14">
        <f>VLOOKUP($D16,Лист1!$B$2:$J$81,3)</f>
        <v>200</v>
      </c>
      <c r="F16" s="14">
        <v>3.85</v>
      </c>
      <c r="G16" s="14">
        <f>VLOOKUP($D16,Лист1!$B$2:$J$81,5)</f>
        <v>107.7</v>
      </c>
      <c r="H16" s="14">
        <f>VLOOKUP($D16,Лист1!$B$2:$J$81,6)</f>
        <v>0.54</v>
      </c>
      <c r="I16" s="14">
        <f>VLOOKUP($D16,Лист1!$B$2:$J$81,7)</f>
        <v>0</v>
      </c>
      <c r="J16" s="14">
        <f>VLOOKUP($D16,Лист1!$B$2:$J$81,8)</f>
        <v>27.85</v>
      </c>
    </row>
    <row r="17" spans="1:10" ht="30.75" thickBot="1" x14ac:dyDescent="0.3">
      <c r="A17" s="3"/>
      <c r="B17" s="2" t="s">
        <v>15</v>
      </c>
      <c r="C17" s="14">
        <f>VLOOKUP($D17,Лист1!$B$2:$J$59,2)</f>
        <v>33</v>
      </c>
      <c r="D17" s="16" t="s">
        <v>90</v>
      </c>
      <c r="E17" s="14">
        <f>VLOOKUP($D17,Лист1!$B$2:$J$81,3)</f>
        <v>100</v>
      </c>
      <c r="F17" s="14">
        <f>VLOOKUP($D17,Лист1!$B$2:$J$81,4)</f>
        <v>7.1</v>
      </c>
      <c r="G17" s="14">
        <f>VLOOKUP($D17,Лист1!$B$2:$J$81,5)</f>
        <v>178</v>
      </c>
      <c r="H17" s="14">
        <f>VLOOKUP($D17,Лист1!$B$2:$J$81,6)</f>
        <v>0.86</v>
      </c>
      <c r="I17" s="14">
        <f>VLOOKUP($D17,Лист1!$B$2:$J$81,7)</f>
        <v>3.65</v>
      </c>
      <c r="J17" s="14">
        <f>VLOOKUP($D17,Лист1!$B$2:$J$81,8)</f>
        <v>5.0199999999999996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570</v>
      </c>
      <c r="F21">
        <f>SUM(F4:F8)</f>
        <v>25</v>
      </c>
      <c r="G21">
        <f>SUM(G4:G8)</f>
        <v>819.34999999999991</v>
      </c>
    </row>
    <row r="22" spans="1:10" ht="15.75" thickBot="1" x14ac:dyDescent="0.3">
      <c r="D22" t="s">
        <v>35</v>
      </c>
      <c r="E22">
        <f>SUM(E12:E20)</f>
        <v>850</v>
      </c>
      <c r="F22">
        <f>SUM(F12:F20)</f>
        <v>55.000000000000007</v>
      </c>
      <c r="G22">
        <f>SUM(G12:G20)</f>
        <v>988.1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45589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45589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411</v>
      </c>
      <c r="D12" s="2" t="str">
        <f>МЕНЮ!D4</f>
        <v>каша молочная пшеная вязкая</v>
      </c>
      <c r="E12" s="2">
        <f>МЕНЮ!E4</f>
        <v>250</v>
      </c>
      <c r="F12" s="2">
        <f>МЕНЮ!F4</f>
        <v>11.1</v>
      </c>
      <c r="G12" s="2">
        <f>МЕНЮ!G4</f>
        <v>407.75</v>
      </c>
      <c r="H12" s="2">
        <f>МЕНЮ!H4</f>
        <v>4.09</v>
      </c>
      <c r="I12" s="2">
        <f>МЕНЮ!I4</f>
        <v>6.4</v>
      </c>
      <c r="J12" s="2">
        <f>МЕНЮ!J4</f>
        <v>21.23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2.95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8.25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из свежей капусты с картофелем со сметаной</v>
      </c>
      <c r="E20" s="2">
        <f>МЕНЮ!E12</f>
        <v>250</v>
      </c>
      <c r="F20" s="2">
        <f>МЕНЮ!F12</f>
        <v>12.7</v>
      </c>
      <c r="G20" s="2">
        <f>МЕНЮ!G12</f>
        <v>178.2</v>
      </c>
      <c r="H20" s="2">
        <f>МЕНЮ!H12</f>
        <v>1.74</v>
      </c>
      <c r="I20" s="2">
        <f>МЕНЮ!I12</f>
        <v>5</v>
      </c>
      <c r="J20" s="2">
        <f>МЕНЮ!J12</f>
        <v>9.94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643</v>
      </c>
      <c r="D21" s="2" t="str">
        <f>МЕНЮ!D13</f>
        <v>котлета из мяса птицы</v>
      </c>
      <c r="E21" s="2">
        <f>МЕНЮ!E13</f>
        <v>90</v>
      </c>
      <c r="F21" s="2">
        <f>МЕНЮ!F13</f>
        <v>19.5</v>
      </c>
      <c r="G21" s="2">
        <f>МЕНЮ!G13</f>
        <v>149.4</v>
      </c>
      <c r="H21" s="2">
        <f>МЕНЮ!H13</f>
        <v>23.52</v>
      </c>
      <c r="I21" s="2">
        <f>МЕНЮ!I13</f>
        <v>31.73</v>
      </c>
      <c r="J21" s="2">
        <f>МЕНЮ!J13</f>
        <v>24.49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304</v>
      </c>
      <c r="D22" s="2" t="str">
        <f>МЕНЮ!D14</f>
        <v>рис отварной рассыпчатый</v>
      </c>
      <c r="E22" s="2">
        <f>МЕНЮ!E14</f>
        <v>150</v>
      </c>
      <c r="F22" s="2">
        <f>МЕНЮ!F14</f>
        <v>8.7799999999999994</v>
      </c>
      <c r="G22" s="2">
        <f>МЕНЮ!G14</f>
        <v>252.4</v>
      </c>
      <c r="H22" s="2">
        <f>МЕНЮ!H14</f>
        <v>4.63</v>
      </c>
      <c r="I22" s="2">
        <f>МЕНЮ!I14</f>
        <v>8.4</v>
      </c>
      <c r="J22" s="2">
        <f>МЕНЮ!J14</f>
        <v>30.72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напиток</v>
      </c>
      <c r="C24" s="2">
        <f>МЕНЮ!C16</f>
        <v>859</v>
      </c>
      <c r="D24" s="2" t="str">
        <f>МЕНЮ!D16</f>
        <v>компот из свежих плодов</v>
      </c>
      <c r="E24" s="2">
        <f>МЕНЮ!E16</f>
        <v>200</v>
      </c>
      <c r="F24" s="2">
        <f>МЕНЮ!F16</f>
        <v>3.85</v>
      </c>
      <c r="G24" s="2">
        <f>МЕНЮ!G16</f>
        <v>107.7</v>
      </c>
      <c r="H24" s="2">
        <f>МЕНЮ!H16</f>
        <v>0.54</v>
      </c>
      <c r="I24" s="2">
        <f>МЕНЮ!I16</f>
        <v>0</v>
      </c>
      <c r="J24" s="2">
        <f>МЕНЮ!J16</f>
        <v>27.85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33</v>
      </c>
      <c r="D25" s="2" t="str">
        <f>МЕНЮ!D17</f>
        <v>салат из свеклы вареной с зелёным горошком</v>
      </c>
      <c r="E25" s="2">
        <f>МЕНЮ!E17</f>
        <v>100</v>
      </c>
      <c r="F25" s="2">
        <f>МЕНЮ!F17</f>
        <v>7.1</v>
      </c>
      <c r="G25" s="2">
        <f>МЕНЮ!G17</f>
        <v>178</v>
      </c>
      <c r="H25" s="2">
        <f>МЕНЮ!H17</f>
        <v>0.86</v>
      </c>
      <c r="I25" s="2">
        <f>МЕНЮ!I17</f>
        <v>3.65</v>
      </c>
      <c r="J25" s="2">
        <f>МЕНЮ!J17</f>
        <v>5.0199999999999996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2024-10-16T07:37:58Z</cp:lastPrinted>
  <dcterms:created xsi:type="dcterms:W3CDTF">2015-06-05T18:19:34Z</dcterms:created>
  <dcterms:modified xsi:type="dcterms:W3CDTF">2024-10-16T07:38:10Z</dcterms:modified>
</cp:coreProperties>
</file>