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<sst xmlns="http://schemas.openxmlformats.org/spreadsheetml/2006/main" count="138" uniqueCount="101">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</sst>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45608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321</v>
      </c>
      <c r="D4" s="16" t="s">
        <v>52</v>
      </c>
      <c r="E4" s="14">
        <f>VLOOKUP($D4,Лист1!$B$2:$J$81,3)</f>
        <v>250</v>
      </c>
      <c r="F4" s="14">
        <f>VLOOKUP($D4,Лист1!$B$2:$J$81,4)</f>
        <v>10.4</v>
      </c>
      <c r="G4" s="14">
        <f>VLOOKUP($D4,Лист1!$B$2:$J$81,5)</f>
        <v>139</v>
      </c>
      <c r="H4" s="14">
        <f>VLOOKUP($D4,Лист1!$B$2:$J$81,6)</f>
        <v>5.7</v>
      </c>
      <c r="I4" s="14">
        <f>VLOOKUP($D4,Лист1!$B$2:$J$81,7)</f>
        <v>8.6</v>
      </c>
      <c r="J4" s="14">
        <f>VLOOKUP($D4,Лист1!$B$2:$J$81,8)</f>
        <v>13.7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92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77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75</v>
      </c>
      <c r="E7" s="14">
        <f>VLOOKUP($D7,Лист1!$B$2:$J$81,3)</f>
        <v>30</v>
      </c>
      <c r="F7" s="14">
        <v>2.9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201</v>
      </c>
      <c r="D12" s="16" t="s">
        <v>66</v>
      </c>
      <c r="E12" s="14">
        <f>VLOOKUP($D12,Лист1!$B$2:$J$81,3)</f>
        <v>250</v>
      </c>
      <c r="F12" s="14">
        <v>10.5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638</v>
      </c>
      <c r="D13" s="16" t="s">
        <v>88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33</v>
      </c>
      <c r="C14" s="14">
        <f>VLOOKUP($D14,Лист1!$B$2:$J$59,2)</f>
        <v>859</v>
      </c>
      <c r="D14" s="16" t="s">
        <v>45</v>
      </c>
      <c r="E14" s="14">
        <f>VLOOKUP($D14,Лист1!$B$2:$J$81,3)</f>
        <v>200</v>
      </c>
      <c r="F14" s="14">
        <v>3.92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72</v>
      </c>
      <c r="C15" s="14">
        <f>VLOOKUP($D15,Лист1!$B$2:$J$59,2)</f>
        <v>309</v>
      </c>
      <c r="D15" s="16" t="s">
        <v>50</v>
      </c>
      <c r="E15" s="14">
        <f>VLOOKUP($D15,Лист1!$B$2:$J$81,3)</f>
        <v>150</v>
      </c>
      <c r="F15" s="14">
        <v>6.6</v>
      </c>
      <c r="G15" s="14">
        <f>VLOOKUP($D15,Лист1!$B$2:$J$81,5)</f>
        <v>203</v>
      </c>
      <c r="H15" s="14">
        <f>VLOOKUP($D15,Лист1!$B$2:$J$81,6)</f>
        <v>13.16</v>
      </c>
      <c r="I15" s="14">
        <f>VLOOKUP($D15,Лист1!$B$2:$J$81,7)</f>
        <v>14.03</v>
      </c>
      <c r="J15" s="14">
        <f>VLOOKUP($D15,Лист1!$B$2:$J$81,8)</f>
        <v>86.9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68</v>
      </c>
      <c r="E16" s="14">
        <f>VLOOKUP($D16,Лист1!$B$2:$J$81,3)</f>
        <v>60</v>
      </c>
      <c r="F16" s="14">
        <v>3.21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530</v>
      </c>
      <c r="F21">
        <f>SUM(F4:F8)</f>
        <v>25</v>
      </c>
      <c r="G21">
        <f>SUM(G4:G8)</f>
        <v>597.64</v>
      </c>
    </row>
    <row r="22" spans="1:10" ht="15.75" thickBot="1" x14ac:dyDescent="0.3">
      <c r="D22" t="s">
        <v>35</v>
      </c>
      <c r="E22">
        <f>SUM(E12:E20)</f>
        <v>810</v>
      </c>
      <c r="F22">
        <f>SUM(F12:F20)</f>
        <v>55</v>
      </c>
      <c r="G22">
        <f>SUM(G12:G20)</f>
        <v>741.1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45608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v>45608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321</v>
      </c>
      <c r="D12" s="2" t="str">
        <f>МЕНЮ!D4</f>
        <v>рагу из овощей</v>
      </c>
      <c r="E12" s="2">
        <f>МЕНЮ!E4</f>
        <v>250</v>
      </c>
      <c r="F12" s="2">
        <f>МЕНЮ!F4</f>
        <v>10.4</v>
      </c>
      <c r="G12" s="2">
        <f>МЕНЮ!G4</f>
        <v>139</v>
      </c>
      <c r="H12" s="2">
        <f>МЕНЮ!H4</f>
        <v>5.7</v>
      </c>
      <c r="I12" s="2">
        <f>МЕНЮ!I4</f>
        <v>8.6</v>
      </c>
      <c r="J12" s="2">
        <f>МЕНЮ!J4</f>
        <v>13.7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2.9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859</v>
      </c>
      <c r="D22" s="2" t="str">
        <f>МЕНЮ!D14</f>
        <v>компот из свежих плодов</v>
      </c>
      <c r="E22" s="2">
        <f>МЕНЮ!E14</f>
        <v>200</v>
      </c>
      <c r="F22" s="2">
        <f>МЕНЮ!F14</f>
        <v>3.92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гарнир</v>
      </c>
      <c r="C23" s="2">
        <f>МЕНЮ!C15</f>
        <v>309</v>
      </c>
      <c r="D23" s="2" t="str">
        <f>МЕНЮ!D15</f>
        <v>макароны отварные</v>
      </c>
      <c r="E23" s="2">
        <f>МЕНЮ!E15</f>
        <v>150</v>
      </c>
      <c r="F23" s="2">
        <f>МЕНЮ!F15</f>
        <v>6.6</v>
      </c>
      <c r="G23" s="2">
        <f>МЕНЮ!G15</f>
        <v>203</v>
      </c>
      <c r="H23" s="2">
        <f>МЕНЮ!H15</f>
        <v>13.16</v>
      </c>
      <c r="I23" s="2">
        <f>МЕНЮ!I15</f>
        <v>14.03</v>
      </c>
      <c r="J23" s="2">
        <f>МЕНЮ!J15</f>
        <v>86.9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3.21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2024-11-07T11:03:10Z</cp:lastPrinted>
  <dcterms:created xsi:type="dcterms:W3CDTF">2015-06-05T18:19:34Z</dcterms:created>
  <dcterms:modified xsi:type="dcterms:W3CDTF">2024-11-07T11:05:37Z</dcterms:modified>
</cp:coreProperties>
</file>