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ЯБРЬ 2024\"/>
    </mc:Choice>
  </mc:AlternateContent>
  <bookViews>
    <workbookView xWindow="0" yWindow="0" windowWidth="20490" windowHeight="7650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3" i="1" l="1"/>
  <c r="J17" i="1" l="1"/>
  <c r="I17" i="1"/>
  <c r="H17" i="1"/>
  <c r="G17" i="1"/>
  <c r="F17" i="1"/>
  <c r="E17" i="1"/>
  <c r="C17" i="1"/>
  <c r="J16" i="1"/>
  <c r="I16" i="1"/>
  <c r="H16" i="1"/>
  <c r="G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F5" i="1"/>
  <c r="E5" i="1"/>
  <c r="C5" i="1"/>
  <c r="J4" i="1"/>
  <c r="I4" i="1"/>
  <c r="H4" i="1"/>
  <c r="G4" i="1"/>
  <c r="F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<sst xmlns="http://schemas.openxmlformats.org/spreadsheetml/2006/main" count="138" uniqueCount="101">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</sst>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45624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321</v>
      </c>
      <c r="D4" s="16" t="s">
        <v>52</v>
      </c>
      <c r="E4" s="14">
        <f>VLOOKUP($D4,Лист1!$B$2:$J$81,3)</f>
        <v>250</v>
      </c>
      <c r="F4" s="14">
        <f>VLOOKUP($D4,Лист1!$B$2:$J$81,4)</f>
        <v>10.4</v>
      </c>
      <c r="G4" s="14">
        <f>VLOOKUP($D4,Лист1!$B$2:$J$81,5)</f>
        <v>139</v>
      </c>
      <c r="H4" s="14">
        <f>VLOOKUP($D4,Лист1!$B$2:$J$81,6)</f>
        <v>5.7</v>
      </c>
      <c r="I4" s="14">
        <f>VLOOKUP($D4,Лист1!$B$2:$J$81,7)</f>
        <v>8.6</v>
      </c>
      <c r="J4" s="14">
        <f>VLOOKUP($D4,Лист1!$B$2:$J$81,8)</f>
        <v>13.7</v>
      </c>
    </row>
    <row r="5" spans="1:11" ht="15.75" thickBot="1" x14ac:dyDescent="0.3">
      <c r="A5" s="3"/>
      <c r="B5" s="2" t="s">
        <v>12</v>
      </c>
      <c r="C5" s="14">
        <f>VLOOKUP($D5,Лист1!$B$2:$J$59,2)</f>
        <v>944</v>
      </c>
      <c r="D5" s="16" t="s">
        <v>92</v>
      </c>
      <c r="E5" s="14">
        <f>VLOOKUP($D5,Лист1!$B$2:$J$81,3)</f>
        <v>200</v>
      </c>
      <c r="F5" s="14">
        <f>VLOOKUP($D5,Лист1!$B$2:$J$81,4)</f>
        <v>2.5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21</v>
      </c>
      <c r="C6" s="14">
        <f>VLOOKUP($D6,Лист1!$B$2:$J$59,2)</f>
        <v>0</v>
      </c>
      <c r="D6" s="16" t="s">
        <v>77</v>
      </c>
      <c r="E6" s="14">
        <f>VLOOKUP($D6,Лист1!$B$2:$J$81,3)</f>
        <v>50</v>
      </c>
      <c r="F6" s="14">
        <f>VLOOKUP($D6,Лист1!$B$2:$J$81,4)</f>
        <v>9.1999999999999993</v>
      </c>
      <c r="G6" s="14">
        <f>VLOOKUP($D6,Лист1!$B$2:$J$81,5)</f>
        <v>335.49</v>
      </c>
      <c r="H6" s="14">
        <f>VLOOKUP($D6,Лист1!$B$2:$J$81,6)</f>
        <v>2.37</v>
      </c>
      <c r="I6" s="14">
        <f>VLOOKUP($D6,Лист1!$B$2:$J$81,7)</f>
        <v>0.3</v>
      </c>
      <c r="J6" s="14">
        <f>VLOOKUP($D6,Лист1!$B$2:$J$81,8)</f>
        <v>14.49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75</v>
      </c>
      <c r="E7" s="14">
        <f>VLOOKUP($D7,Лист1!$B$2:$J$81,3)</f>
        <v>30</v>
      </c>
      <c r="F7" s="14">
        <v>2.9</v>
      </c>
      <c r="G7" s="14">
        <f>VLOOKUP($D7,Лист1!$B$2:$J$81,5)</f>
        <v>63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15.75" thickBot="1" x14ac:dyDescent="0.3">
      <c r="A12" s="3" t="s">
        <v>14</v>
      </c>
      <c r="B12" s="2" t="s">
        <v>16</v>
      </c>
      <c r="C12" s="14">
        <f>VLOOKUP($D12,Лист1!$B$2:$J$59,2)</f>
        <v>201</v>
      </c>
      <c r="D12" s="16" t="s">
        <v>66</v>
      </c>
      <c r="E12" s="14">
        <f>VLOOKUP($D12,Лист1!$B$2:$J$81,3)</f>
        <v>250</v>
      </c>
      <c r="F12" s="14">
        <v>10.5</v>
      </c>
      <c r="G12" s="14">
        <f>VLOOKUP($D12,Лист1!$B$2:$J$81,5)</f>
        <v>123.2</v>
      </c>
      <c r="H12" s="14">
        <f>VLOOKUP($D12,Лист1!$B$2:$J$81,6)</f>
        <v>1.38</v>
      </c>
      <c r="I12" s="14">
        <f>VLOOKUP($D12,Лист1!$B$2:$J$81,7)</f>
        <v>8.1999999999999993</v>
      </c>
      <c r="J12" s="14">
        <f>VLOOKUP($D12,Лист1!$B$2:$J$81,8)</f>
        <v>14.81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638</v>
      </c>
      <c r="D13" s="16" t="s">
        <v>88</v>
      </c>
      <c r="E13" s="14">
        <f>VLOOKUP($D13,Лист1!$B$2:$J$81,3)</f>
        <v>150</v>
      </c>
      <c r="F13" s="14">
        <f>VLOOKUP($D13,Лист1!$B$2:$J$81,4)</f>
        <v>30.77</v>
      </c>
      <c r="G13" s="14">
        <f>VLOOKUP($D13,Лист1!$B$2:$J$81,5)</f>
        <v>184.8</v>
      </c>
      <c r="H13" s="14">
        <f>VLOOKUP($D13,Лист1!$B$2:$J$81,6)</f>
        <v>15.5</v>
      </c>
      <c r="I13" s="14">
        <f>VLOOKUP($D13,Лист1!$B$2:$J$81,7)</f>
        <v>6.8</v>
      </c>
      <c r="J13" s="14">
        <f>VLOOKUP($D13,Лист1!$B$2:$J$81,8)</f>
        <v>5.6</v>
      </c>
    </row>
    <row r="14" spans="1:11" ht="15.75" thickBot="1" x14ac:dyDescent="0.3">
      <c r="A14" s="3"/>
      <c r="B14" s="2" t="s">
        <v>12</v>
      </c>
      <c r="C14" s="14">
        <f>VLOOKUP($D14,Лист1!$B$2:$J$59,2)</f>
        <v>859</v>
      </c>
      <c r="D14" s="16" t="s">
        <v>45</v>
      </c>
      <c r="E14" s="14">
        <f>VLOOKUP($D14,Лист1!$B$2:$J$81,3)</f>
        <v>200</v>
      </c>
      <c r="F14" s="14">
        <v>3.92</v>
      </c>
      <c r="G14" s="14">
        <f>VLOOKUP($D14,Лист1!$B$2:$J$81,5)</f>
        <v>107.7</v>
      </c>
      <c r="H14" s="14">
        <f>VLOOKUP($D14,Лист1!$B$2:$J$81,6)</f>
        <v>0.54</v>
      </c>
      <c r="I14" s="14">
        <f>VLOOKUP($D14,Лист1!$B$2:$J$81,7)</f>
        <v>0</v>
      </c>
      <c r="J14" s="14">
        <f>VLOOKUP($D14,Лист1!$B$2:$J$81,8)</f>
        <v>27.85</v>
      </c>
    </row>
    <row r="15" spans="1:11" ht="15.75" thickBot="1" x14ac:dyDescent="0.3">
      <c r="A15" s="3"/>
      <c r="B15" s="2" t="s">
        <v>21</v>
      </c>
      <c r="C15" s="14">
        <f>VLOOKUP($D15,Лист1!$B$2:$J$59,2)</f>
        <v>29</v>
      </c>
      <c r="D15" s="16" t="s">
        <v>68</v>
      </c>
      <c r="E15" s="14">
        <f>VLOOKUP($D15,Лист1!$B$2:$J$81,3)</f>
        <v>60</v>
      </c>
      <c r="F15" s="14">
        <v>3.21</v>
      </c>
      <c r="G15" s="14">
        <f>VLOOKUP($D15,Лист1!$B$2:$J$81,5)</f>
        <v>122.4</v>
      </c>
      <c r="H15" s="14">
        <f>VLOOKUP($D15,Лист1!$B$2:$J$81,6)</f>
        <v>3.94</v>
      </c>
      <c r="I15" s="14" t="str">
        <f>VLOOKUP($D15,Лист1!$B$2:$J$81,7)</f>
        <v>0.51</v>
      </c>
      <c r="J15" s="14">
        <f>VLOOKUP($D15,Лист1!$B$2:$J$81,8)</f>
        <v>25.37</v>
      </c>
    </row>
    <row r="16" spans="1:11" ht="15.75" thickBot="1" x14ac:dyDescent="0.3">
      <c r="A16" s="3"/>
      <c r="B16" s="2" t="s">
        <v>72</v>
      </c>
      <c r="C16" s="14">
        <f>VLOOKUP($D16,Лист1!$B$2:$J$59,2)</f>
        <v>309</v>
      </c>
      <c r="D16" s="16" t="s">
        <v>50</v>
      </c>
      <c r="E16" s="14">
        <f>VLOOKUP($D16,Лист1!$B$2:$J$81,3)</f>
        <v>150</v>
      </c>
      <c r="F16" s="14">
        <v>6.6</v>
      </c>
      <c r="G16" s="14">
        <f>VLOOKUP($D16,Лист1!$B$2:$J$81,5)</f>
        <v>203</v>
      </c>
      <c r="H16" s="14">
        <f>VLOOKUP($D16,Лист1!$B$2:$J$81,6)</f>
        <v>13.16</v>
      </c>
      <c r="I16" s="14">
        <f>VLOOKUP($D16,Лист1!$B$2:$J$81,7)</f>
        <v>14.03</v>
      </c>
      <c r="J16" s="14">
        <f>VLOOKUP($D16,Лист1!$B$2:$J$81,8)</f>
        <v>86.9</v>
      </c>
    </row>
    <row r="17" spans="1:10" ht="15.75" thickBot="1" x14ac:dyDescent="0.3">
      <c r="A17" s="3"/>
      <c r="B17" s="2"/>
      <c r="C17" s="14">
        <f>VLOOKUP($D17,Лист1!$B$2:$J$59,2)</f>
        <v>0</v>
      </c>
      <c r="D17" s="16">
        <v>0</v>
      </c>
      <c r="E17" s="14">
        <f>VLOOKUP($D17,Лист1!$B$2:$J$81,3)</f>
        <v>0</v>
      </c>
      <c r="F17" s="14">
        <f>VLOOKUP($D17,Лист1!$B$2:$J$81,4)</f>
        <v>0</v>
      </c>
      <c r="G17" s="14">
        <f>VLOOKUP($D17,Лист1!$B$2:$J$81,5)</f>
        <v>0</v>
      </c>
      <c r="H17" s="14">
        <f>VLOOKUP($D17,Лист1!$B$2:$J$81,6)</f>
        <v>0</v>
      </c>
      <c r="I17" s="14">
        <f>VLOOKUP($D17,Лист1!$B$2:$J$81,7)</f>
        <v>0</v>
      </c>
      <c r="J17" s="14">
        <f>VLOOKUP($D17,Лист1!$B$2:$J$81,8)</f>
        <v>0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530</v>
      </c>
      <c r="F21">
        <f>SUM(F4:F8)</f>
        <v>25</v>
      </c>
      <c r="G21">
        <f>SUM(G4:G8)</f>
        <v>597.64</v>
      </c>
    </row>
    <row r="22" spans="1:10" ht="15.75" thickBot="1" x14ac:dyDescent="0.3">
      <c r="D22" t="s">
        <v>35</v>
      </c>
      <c r="E22">
        <f>SUM(E12:E20)</f>
        <v>810</v>
      </c>
      <c r="F22">
        <f>SUM(F12:F20)</f>
        <v>55</v>
      </c>
      <c r="G22">
        <f>SUM(G12:G20)</f>
        <v>741.1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opLeftCell="A4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45624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45624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321</v>
      </c>
      <c r="D12" s="2" t="str">
        <f>МЕНЮ!D4</f>
        <v>рагу из овощей</v>
      </c>
      <c r="E12" s="2">
        <f>МЕНЮ!E4</f>
        <v>250</v>
      </c>
      <c r="F12" s="2">
        <f>МЕНЮ!F4</f>
        <v>10.4</v>
      </c>
      <c r="G12" s="2">
        <f>МЕНЮ!G4</f>
        <v>139</v>
      </c>
      <c r="H12" s="2">
        <f>МЕНЮ!H4</f>
        <v>5.7</v>
      </c>
      <c r="I12" s="2">
        <f>МЕНЮ!I4</f>
        <v>8.6</v>
      </c>
      <c r="J12" s="2">
        <f>МЕНЮ!J4</f>
        <v>13.7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944</v>
      </c>
      <c r="D13" s="2" t="str">
        <f>МЕНЮ!D5</f>
        <v xml:space="preserve">чай с лимоном </v>
      </c>
      <c r="E13" s="2">
        <f>МЕНЮ!E5</f>
        <v>200</v>
      </c>
      <c r="F13" s="2">
        <f>МЕНЮ!F5</f>
        <v>2.5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хлеб</v>
      </c>
      <c r="C14" s="2">
        <f>МЕНЮ!C6</f>
        <v>0</v>
      </c>
      <c r="D14" s="2" t="str">
        <f>МЕНЮ!D6</f>
        <v>бутерброд с сыром</v>
      </c>
      <c r="E14" s="2">
        <f>МЕНЮ!E6</f>
        <v>50</v>
      </c>
      <c r="F14" s="2">
        <f>МЕНЮ!F6</f>
        <v>9.1999999999999993</v>
      </c>
      <c r="G14" s="2">
        <f>МЕНЮ!G6</f>
        <v>335.49</v>
      </c>
      <c r="H14" s="2">
        <f>МЕНЮ!H6</f>
        <v>2.37</v>
      </c>
      <c r="I14" s="2">
        <f>МЕНЮ!I6</f>
        <v>0.3</v>
      </c>
      <c r="J14" s="2">
        <f>МЕНЮ!J6</f>
        <v>14.49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</v>
      </c>
      <c r="E15" s="2">
        <f>МЕНЮ!E7</f>
        <v>30</v>
      </c>
      <c r="F15" s="2">
        <f>МЕНЮ!F7</f>
        <v>2.9</v>
      </c>
      <c r="G15" s="2">
        <f>МЕНЮ!G7</f>
        <v>63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201</v>
      </c>
      <c r="D20" s="2" t="str">
        <f>МЕНЮ!D12</f>
        <v xml:space="preserve">суп крестьянский </v>
      </c>
      <c r="E20" s="2">
        <f>МЕНЮ!E12</f>
        <v>250</v>
      </c>
      <c r="F20" s="2">
        <f>МЕНЮ!F12</f>
        <v>10.5</v>
      </c>
      <c r="G20" s="2">
        <f>МЕНЮ!G12</f>
        <v>123.2</v>
      </c>
      <c r="H20" s="2">
        <f>МЕНЮ!H12</f>
        <v>1.38</v>
      </c>
      <c r="I20" s="2">
        <f>МЕНЮ!I12</f>
        <v>8.1999999999999993</v>
      </c>
      <c r="J20" s="2">
        <f>МЕНЮ!J12</f>
        <v>14.81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638</v>
      </c>
      <c r="D21" s="2" t="str">
        <f>МЕНЮ!D13</f>
        <v>Рыба тушеная в соусе</v>
      </c>
      <c r="E21" s="2">
        <f>МЕНЮ!E13</f>
        <v>150</v>
      </c>
      <c r="F21" s="2">
        <f>МЕНЮ!F13</f>
        <v>30.77</v>
      </c>
      <c r="G21" s="2">
        <f>МЕНЮ!G13</f>
        <v>184.8</v>
      </c>
      <c r="H21" s="2">
        <f>МЕНЮ!H13</f>
        <v>15.5</v>
      </c>
      <c r="I21" s="2">
        <f>МЕНЮ!I13</f>
        <v>6.8</v>
      </c>
      <c r="J21" s="2">
        <f>МЕНЮ!J13</f>
        <v>5.6</v>
      </c>
    </row>
    <row r="22" spans="1:10" ht="15.75" thickBot="1" x14ac:dyDescent="0.3">
      <c r="A22" s="3"/>
      <c r="B22" s="2" t="str">
        <f>МЕНЮ!B14</f>
        <v>гор.напиток</v>
      </c>
      <c r="C22" s="2">
        <f>МЕНЮ!C14</f>
        <v>859</v>
      </c>
      <c r="D22" s="2" t="str">
        <f>МЕНЮ!D14</f>
        <v>компот из свежих плодов</v>
      </c>
      <c r="E22" s="2">
        <f>МЕНЮ!E14</f>
        <v>200</v>
      </c>
      <c r="F22" s="2">
        <f>МЕНЮ!F14</f>
        <v>3.92</v>
      </c>
      <c r="G22" s="2">
        <f>МЕНЮ!G14</f>
        <v>107.7</v>
      </c>
      <c r="H22" s="2">
        <f>МЕНЮ!H14</f>
        <v>0.54</v>
      </c>
      <c r="I22" s="2">
        <f>МЕНЮ!I14</f>
        <v>0</v>
      </c>
      <c r="J22" s="2">
        <f>МЕНЮ!J14</f>
        <v>27.85</v>
      </c>
    </row>
    <row r="23" spans="1:10" ht="15.75" thickBot="1" x14ac:dyDescent="0.3">
      <c r="A23" s="3"/>
      <c r="B23" s="2" t="str">
        <f>МЕНЮ!B15</f>
        <v>хлеб</v>
      </c>
      <c r="C23" s="2">
        <f>МЕНЮ!C15</f>
        <v>29</v>
      </c>
      <c r="D23" s="2" t="str">
        <f>МЕНЮ!D15</f>
        <v>хлеб ржаной</v>
      </c>
      <c r="E23" s="2">
        <f>МЕНЮ!E15</f>
        <v>60</v>
      </c>
      <c r="F23" s="2">
        <f>МЕНЮ!F15</f>
        <v>3.21</v>
      </c>
      <c r="G23" s="2">
        <f>МЕНЮ!G15</f>
        <v>122.4</v>
      </c>
      <c r="H23" s="2">
        <f>МЕНЮ!H15</f>
        <v>3.94</v>
      </c>
      <c r="I23" s="2" t="str">
        <f>МЕНЮ!I15</f>
        <v>0.51</v>
      </c>
      <c r="J23" s="2">
        <f>МЕНЮ!J15</f>
        <v>25.37</v>
      </c>
    </row>
    <row r="24" spans="1:10" ht="15.75" thickBot="1" x14ac:dyDescent="0.3">
      <c r="A24" s="3"/>
      <c r="B24" s="2" t="str">
        <f>МЕНЮ!B16</f>
        <v>гарнир</v>
      </c>
      <c r="C24" s="2">
        <f>МЕНЮ!C16</f>
        <v>309</v>
      </c>
      <c r="D24" s="2" t="str">
        <f>МЕНЮ!D16</f>
        <v>макароны отварные</v>
      </c>
      <c r="E24" s="2">
        <f>МЕНЮ!E16</f>
        <v>150</v>
      </c>
      <c r="F24" s="2">
        <f>МЕНЮ!F16</f>
        <v>6.6</v>
      </c>
      <c r="G24" s="2">
        <f>МЕНЮ!G16</f>
        <v>203</v>
      </c>
      <c r="H24" s="2">
        <f>МЕНЮ!H16</f>
        <v>13.16</v>
      </c>
      <c r="I24" s="2">
        <f>МЕНЮ!I16</f>
        <v>14.03</v>
      </c>
      <c r="J24" s="2">
        <f>МЕНЮ!J16</f>
        <v>86.9</v>
      </c>
    </row>
    <row r="25" spans="1:10" ht="15.75" thickBot="1" x14ac:dyDescent="0.3">
      <c r="A25" s="3"/>
      <c r="B25" s="2">
        <f>МЕНЮ!B17</f>
        <v>0</v>
      </c>
      <c r="C25" s="2">
        <f>МЕНЮ!C17</f>
        <v>0</v>
      </c>
      <c r="D25" s="2">
        <f>МЕНЮ!D17</f>
        <v>0</v>
      </c>
      <c r="E25" s="2">
        <f>МЕНЮ!E17</f>
        <v>0</v>
      </c>
      <c r="F25" s="2">
        <f>МЕНЮ!F17</f>
        <v>0</v>
      </c>
      <c r="G25" s="2">
        <f>МЕНЮ!G17</f>
        <v>0</v>
      </c>
      <c r="H25" s="2">
        <f>МЕНЮ!H17</f>
        <v>0</v>
      </c>
      <c r="I25" s="2">
        <f>МЕНЮ!I17</f>
        <v>0</v>
      </c>
      <c r="J25" s="2">
        <f>МЕНЮ!J17</f>
        <v>0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2024-11-21T09:12:37Z</cp:lastPrinted>
  <dcterms:created xsi:type="dcterms:W3CDTF">2015-06-05T18:19:34Z</dcterms:created>
  <dcterms:modified xsi:type="dcterms:W3CDTF">2024-11-21T09:12:46Z</dcterms:modified>
</cp:coreProperties>
</file>