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<sst xmlns="http://schemas.openxmlformats.org/spreadsheetml/2006/main" count="136" uniqueCount="101">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</sst>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45576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476</v>
      </c>
      <c r="D4" s="16" t="s">
        <v>80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17.3</v>
      </c>
      <c r="I4" s="14">
        <f>VLOOKUP($D4,Лист1!$B$2:$J$81,7)</f>
        <v>8.9</v>
      </c>
      <c r="J4" s="14">
        <f>VLOOKUP($D4,Лист1!$B$2:$J$81,8)</f>
        <v>22.8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69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89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60</v>
      </c>
      <c r="E12" s="14">
        <f>VLOOKUP($D12,Лист1!$B$2:$J$81,3)</f>
        <v>260</v>
      </c>
      <c r="F12" s="14">
        <v>10.5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12.2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590</v>
      </c>
      <c r="D13" s="16" t="s">
        <v>38</v>
      </c>
      <c r="E13" s="14">
        <f>VLOOKUP($D13,Лист1!$B$2:$J$81,3)</f>
        <v>230</v>
      </c>
      <c r="F13" s="14">
        <f>VLOOKUP($D13,Лист1!$B$2:$J$81,4)</f>
        <v>35.700000000000003</v>
      </c>
      <c r="G13" s="14">
        <f>VLOOKUP($D13,Лист1!$B$2:$J$81,5)</f>
        <v>384.24</v>
      </c>
      <c r="H13" s="14">
        <f>VLOOKUP($D13,Лист1!$B$2:$J$81,6)</f>
        <v>17.64</v>
      </c>
      <c r="I13" s="14">
        <f>VLOOKUP($D13,Лист1!$B$2:$J$81,7)</f>
        <v>23.8</v>
      </c>
      <c r="J13" s="14">
        <f>VLOOKUP($D13,Лист1!$B$2:$J$81,8)</f>
        <v>18.37</v>
      </c>
    </row>
    <row r="14" spans="1:11" ht="15.75" thickBot="1" x14ac:dyDescent="0.3">
      <c r="A14" s="3"/>
      <c r="B14" s="2" t="s">
        <v>33</v>
      </c>
      <c r="C14" s="14">
        <f>VLOOKUP($D14,Лист1!$B$2:$J$59,2)</f>
        <v>864</v>
      </c>
      <c r="D14" s="16" t="s">
        <v>44</v>
      </c>
      <c r="E14" s="14">
        <f>VLOOKUP($D14,Лист1!$B$2:$J$81,3)</f>
        <v>200</v>
      </c>
      <c r="F14" s="14">
        <v>5.3</v>
      </c>
      <c r="G14" s="14">
        <f>VLOOKUP($D14,Лист1!$B$2:$J$81,5)</f>
        <v>107.7</v>
      </c>
      <c r="H14" s="14">
        <f>VLOOKUP($D14,Лист1!$B$2:$J$81,6)</f>
        <v>0.54</v>
      </c>
      <c r="I14" s="14">
        <f>VLOOKUP($D14,Лист1!$B$2:$J$81,7)</f>
        <v>0</v>
      </c>
      <c r="J14" s="14">
        <f>VLOOKUP($D14,Лист1!$B$2:$J$81,8)</f>
        <v>27.85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3.5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/>
      <c r="C16" s="14">
        <f>VLOOKUP($D16,Лист1!$B$2:$J$59,2)</f>
        <v>0</v>
      </c>
      <c r="D16" s="16">
        <v>0</v>
      </c>
      <c r="E16" s="14">
        <f>VLOOKUP($D16,Лист1!$B$2:$J$81,3)</f>
        <v>0</v>
      </c>
      <c r="F16" s="14">
        <f>VLOOKUP($D16,Лист1!$B$2:$J$81,4)</f>
        <v>0</v>
      </c>
      <c r="G16" s="14">
        <f>VLOOKUP($D16,Лист1!$B$2:$J$81,5)</f>
        <v>0</v>
      </c>
      <c r="H16" s="14">
        <f>VLOOKUP($D16,Лист1!$B$2:$J$81,6)</f>
        <v>0</v>
      </c>
      <c r="I16" s="14">
        <f>VLOOKUP($D16,Лист1!$B$2:$J$81,7)</f>
        <v>0</v>
      </c>
      <c r="J16" s="14">
        <f>VLOOKUP($D16,Лист1!$B$2:$J$81,8)</f>
        <v>0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35</v>
      </c>
      <c r="E22">
        <f>SUM(E12:E20)</f>
        <v>750</v>
      </c>
      <c r="F22">
        <f>SUM(F12:F20)</f>
        <v>55</v>
      </c>
      <c r="G22">
        <f>SUM(G12:G20)</f>
        <v>737.34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45576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45576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476</v>
      </c>
      <c r="D12" s="2" t="str">
        <f>МЕНЮ!D4</f>
        <v>Запеканка макаронная мясная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17.3</v>
      </c>
      <c r="I12" s="2">
        <f>МЕНЮ!I4</f>
        <v>8.9</v>
      </c>
      <c r="J12" s="2">
        <f>МЕНЮ!J4</f>
        <v>22.8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свекольник со сметаной</v>
      </c>
      <c r="E20" s="2">
        <f>МЕНЮ!E12</f>
        <v>260</v>
      </c>
      <c r="F20" s="2">
        <f>МЕНЮ!F12</f>
        <v>10.5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12.2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590</v>
      </c>
      <c r="D21" s="2" t="str">
        <f>МЕНЮ!D13</f>
        <v>жаркое по-домашнему</v>
      </c>
      <c r="E21" s="2">
        <f>МЕНЮ!E13</f>
        <v>230</v>
      </c>
      <c r="F21" s="2">
        <f>МЕНЮ!F13</f>
        <v>35.700000000000003</v>
      </c>
      <c r="G21" s="2">
        <f>МЕНЮ!G13</f>
        <v>384.24</v>
      </c>
      <c r="H21" s="2">
        <f>МЕНЮ!H13</f>
        <v>17.64</v>
      </c>
      <c r="I21" s="2">
        <f>МЕНЮ!I13</f>
        <v>23.8</v>
      </c>
      <c r="J21" s="2">
        <f>МЕНЮ!J13</f>
        <v>18.37</v>
      </c>
    </row>
    <row r="22" spans="1:10" ht="15.75" thickBot="1" x14ac:dyDescent="0.3">
      <c r="A22" s="3"/>
      <c r="B22" s="2" t="str">
        <f>МЕНЮ!B14</f>
        <v>напиток</v>
      </c>
      <c r="C22" s="2">
        <f>МЕНЮ!C14</f>
        <v>864</v>
      </c>
      <c r="D22" s="2" t="str">
        <f>МЕНЮ!D14</f>
        <v>кисель из  концентрата</v>
      </c>
      <c r="E22" s="2">
        <f>МЕНЮ!E14</f>
        <v>200</v>
      </c>
      <c r="F22" s="2">
        <f>МЕНЮ!F14</f>
        <v>5.3</v>
      </c>
      <c r="G22" s="2">
        <f>МЕНЮ!G14</f>
        <v>107.7</v>
      </c>
      <c r="H22" s="2">
        <f>МЕНЮ!H14</f>
        <v>0.54</v>
      </c>
      <c r="I22" s="2">
        <f>МЕНЮ!I14</f>
        <v>0</v>
      </c>
      <c r="J22" s="2">
        <f>МЕНЮ!J14</f>
        <v>27.85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3.5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>
        <f>МЕНЮ!B16</f>
        <v>0</v>
      </c>
      <c r="C24" s="2">
        <f>МЕНЮ!C16</f>
        <v>0</v>
      </c>
      <c r="D24" s="2">
        <f>МЕНЮ!D16</f>
        <v>0</v>
      </c>
      <c r="E24" s="2">
        <f>МЕНЮ!E16</f>
        <v>0</v>
      </c>
      <c r="F24" s="2">
        <f>МЕНЮ!F16</f>
        <v>0</v>
      </c>
      <c r="G24" s="2">
        <f>МЕНЮ!G16</f>
        <v>0</v>
      </c>
      <c r="H24" s="2">
        <f>МЕНЮ!H16</f>
        <v>0</v>
      </c>
      <c r="I24" s="2">
        <f>МЕНЮ!I16</f>
        <v>0</v>
      </c>
      <c r="J24" s="2">
        <f>МЕНЮ!J16</f>
        <v>0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2024-11-28T09:57:42Z</dcterms:modified>
</cp:coreProperties>
</file>