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M22" i="1"/>
  <c r="N22" i="1"/>
  <c r="L23" i="1"/>
  <c r="M23" i="1"/>
  <c r="N23" i="1"/>
  <c r="F7" i="1" l="1"/>
  <c r="F13" i="1" l="1"/>
  <c r="J15" i="1" l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F16" i="4" l="1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<sst xmlns="http://schemas.openxmlformats.org/spreadsheetml/2006/main" count="137" uniqueCount="103">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</sst>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45654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476</v>
      </c>
      <c r="D4" s="16" t="s">
        <v>80</v>
      </c>
      <c r="E4" s="14">
        <f>VLOOKUP($D4,Лист1!$B$2:$J$81,3)</f>
        <v>240</v>
      </c>
      <c r="F4" s="14">
        <f>VLOOKUP($D4,Лист1!$B$2:$J$81,4)</f>
        <v>13.9</v>
      </c>
      <c r="G4" s="14">
        <f>VLOOKUP($D4,Лист1!$B$2:$J$81,5)</f>
        <v>158</v>
      </c>
      <c r="H4" s="14">
        <f>VLOOKUP($D4,Лист1!$B$2:$J$81,6)</f>
        <v>17.3</v>
      </c>
      <c r="I4" s="14">
        <f>VLOOKUP($D4,Лист1!$B$2:$J$81,7)</f>
        <v>8.9</v>
      </c>
      <c r="J4" s="14">
        <f>VLOOKUP($D4,Лист1!$B$2:$J$81,8)</f>
        <v>22.8</v>
      </c>
    </row>
    <row r="5" spans="1:11" ht="15.75" thickBot="1" x14ac:dyDescent="0.3">
      <c r="A5" s="3"/>
      <c r="B5" s="2" t="s">
        <v>12</v>
      </c>
      <c r="C5" s="14">
        <f>VLOOKUP($D5,Лист1!$B$2:$J$59,2)</f>
        <v>943</v>
      </c>
      <c r="D5" s="16" t="s">
        <v>69</v>
      </c>
      <c r="E5" s="14">
        <f>VLOOKUP($D5,Лист1!$B$2:$J$81,3)</f>
        <v>200</v>
      </c>
      <c r="F5" s="14">
        <f>VLOOKUP($D5,Лист1!$B$2:$J$81,4)</f>
        <v>2.2000000000000002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44</v>
      </c>
      <c r="D6" s="16" t="s">
        <v>36</v>
      </c>
      <c r="E6" s="14">
        <f>VLOOKUP($D6,Лист1!$B$2:$J$81,3)</f>
        <v>70</v>
      </c>
      <c r="F6" s="14">
        <f>VLOOKUP($D6,Лист1!$B$2:$J$81,4)</f>
        <v>6.8</v>
      </c>
      <c r="G6" s="14">
        <f>VLOOKUP($D6,Лист1!$B$2:$J$81,5)</f>
        <v>184.8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15</v>
      </c>
      <c r="C7" s="14">
        <f>VLOOKUP($D7,Лист1!$B$2:$J$59,2)</f>
        <v>53</v>
      </c>
      <c r="D7" s="16" t="s">
        <v>89</v>
      </c>
      <c r="E7" s="14">
        <f>VLOOKUP($D7,Лист1!$B$2:$J$81,3)</f>
        <v>100</v>
      </c>
      <c r="F7" s="14">
        <f>VLOOKUP($D7,Лист1!$B$2:$J$81,4)</f>
        <v>2.1</v>
      </c>
      <c r="G7" s="14">
        <f>VLOOKUP($D7,Лист1!$B$2:$J$81,5)</f>
        <v>140</v>
      </c>
      <c r="H7" s="14">
        <f>VLOOKUP($D7,Лист1!$B$2:$J$81,6)</f>
        <v>1.42</v>
      </c>
      <c r="I7" s="14">
        <f>VLOOKUP($D7,Лист1!$B$2:$J$81,7)</f>
        <v>6.4</v>
      </c>
      <c r="J7" s="14">
        <f>VLOOKUP($D7,Лист1!$B$2:$J$81,8)</f>
        <v>14.6</v>
      </c>
    </row>
    <row r="8" spans="1:11" ht="15.75" thickBot="1" x14ac:dyDescent="0.3">
      <c r="A8" s="4"/>
      <c r="B8" s="2"/>
      <c r="C8" s="14"/>
      <c r="D8" s="16"/>
      <c r="E8" s="14"/>
      <c r="F8" s="14"/>
      <c r="G8" s="14"/>
      <c r="H8" s="14"/>
      <c r="I8" s="14"/>
      <c r="J8" s="14"/>
    </row>
    <row r="9" spans="1:11" ht="15.75" thickBot="1" x14ac:dyDescent="0.3">
      <c r="A9" s="1"/>
      <c r="B9" s="2"/>
      <c r="C9" s="14"/>
      <c r="D9" s="16"/>
      <c r="E9" s="14"/>
      <c r="F9" s="14"/>
      <c r="G9" s="14"/>
      <c r="H9" s="14"/>
      <c r="I9" s="14"/>
      <c r="J9" s="14"/>
      <c r="K9" s="13"/>
    </row>
    <row r="10" spans="1:11" ht="15.75" thickBot="1" x14ac:dyDescent="0.3">
      <c r="A10" s="3"/>
      <c r="B10" s="2"/>
      <c r="C10" s="14"/>
      <c r="D10" s="16"/>
      <c r="E10" s="14"/>
      <c r="F10" s="14"/>
      <c r="G10" s="14"/>
      <c r="H10" s="14"/>
      <c r="I10" s="14"/>
      <c r="J10" s="14"/>
    </row>
    <row r="11" spans="1:11" ht="15.75" thickBot="1" x14ac:dyDescent="0.3">
      <c r="A11" s="4"/>
      <c r="B11" s="2"/>
      <c r="C11" s="14"/>
      <c r="D11" s="16"/>
      <c r="E11" s="14"/>
      <c r="F11" s="14"/>
      <c r="G11" s="14"/>
      <c r="H11" s="14"/>
      <c r="I11" s="14"/>
      <c r="J11" s="14"/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171</v>
      </c>
      <c r="D12" s="16" t="s">
        <v>60</v>
      </c>
      <c r="E12" s="14">
        <f>VLOOKUP($D12,Лист1!$B$2:$J$81,3)</f>
        <v>260</v>
      </c>
      <c r="F12" s="14">
        <v>10.5</v>
      </c>
      <c r="G12" s="14">
        <f>VLOOKUP($D12,Лист1!$B$2:$J$81,5)</f>
        <v>123</v>
      </c>
      <c r="H12" s="14">
        <f>VLOOKUP($D12,Лист1!$B$2:$J$81,6)</f>
        <v>2</v>
      </c>
      <c r="I12" s="14">
        <f>VLOOKUP($D12,Лист1!$B$2:$J$81,7)</f>
        <v>7</v>
      </c>
      <c r="J12" s="14">
        <f>VLOOKUP($D12,Лист1!$B$2:$J$81,8)</f>
        <v>12.2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590</v>
      </c>
      <c r="D13" s="16" t="s">
        <v>38</v>
      </c>
      <c r="E13" s="14">
        <f>VLOOKUP($D13,Лист1!$B$2:$J$81,3)</f>
        <v>230</v>
      </c>
      <c r="F13" s="14">
        <f>VLOOKUP($D13,Лист1!$B$2:$J$81,4)</f>
        <v>35.700000000000003</v>
      </c>
      <c r="G13" s="14">
        <f>VLOOKUP($D13,Лист1!$B$2:$J$81,5)</f>
        <v>384.24</v>
      </c>
      <c r="H13" s="14">
        <f>VLOOKUP($D13,Лист1!$B$2:$J$81,6)</f>
        <v>17.64</v>
      </c>
      <c r="I13" s="14">
        <f>VLOOKUP($D13,Лист1!$B$2:$J$81,7)</f>
        <v>23.8</v>
      </c>
      <c r="J13" s="14">
        <f>VLOOKUP($D13,Лист1!$B$2:$J$81,8)</f>
        <v>18.37</v>
      </c>
    </row>
    <row r="14" spans="1:11" ht="15.75" thickBot="1" x14ac:dyDescent="0.3">
      <c r="A14" s="3"/>
      <c r="B14" s="2" t="s">
        <v>33</v>
      </c>
      <c r="C14" s="14">
        <f>VLOOKUP($D14,Лист1!$B$2:$J$59,2)</f>
        <v>864</v>
      </c>
      <c r="D14" s="16" t="s">
        <v>44</v>
      </c>
      <c r="E14" s="14">
        <f>VLOOKUP($D14,Лист1!$B$2:$J$81,3)</f>
        <v>200</v>
      </c>
      <c r="F14" s="14">
        <v>5.3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101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3.5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/>
      <c r="C16" s="14"/>
      <c r="D16" s="16"/>
      <c r="E16" s="14"/>
      <c r="F16" s="14"/>
      <c r="G16" s="14"/>
      <c r="H16" s="14"/>
      <c r="I16" s="14"/>
      <c r="J16" s="14"/>
    </row>
    <row r="17" spans="1:14" ht="15.75" thickBot="1" x14ac:dyDescent="0.3">
      <c r="A17" s="3"/>
      <c r="B17" s="2"/>
      <c r="C17" s="14"/>
      <c r="D17" s="16"/>
      <c r="E17" s="14"/>
      <c r="F17" s="14"/>
      <c r="G17" s="14"/>
      <c r="H17" s="14"/>
      <c r="I17" s="14"/>
      <c r="J17" s="14"/>
    </row>
    <row r="18" spans="1:14" ht="15.75" thickBot="1" x14ac:dyDescent="0.3">
      <c r="A18" s="3"/>
      <c r="B18" s="2"/>
      <c r="C18" s="14"/>
      <c r="D18" s="16"/>
      <c r="E18" s="14"/>
      <c r="F18" s="14"/>
      <c r="G18" s="14"/>
      <c r="H18" s="14"/>
      <c r="I18" s="14"/>
      <c r="J18" s="14"/>
    </row>
    <row r="19" spans="1:14" ht="15.75" thickBot="1" x14ac:dyDescent="0.3">
      <c r="A19" s="3"/>
      <c r="B19" s="2"/>
      <c r="C19" s="14"/>
      <c r="D19" s="16"/>
      <c r="E19" s="14"/>
      <c r="F19" s="14"/>
      <c r="G19" s="14"/>
      <c r="H19" s="14"/>
      <c r="I19" s="14"/>
      <c r="J19" s="14"/>
    </row>
    <row r="20" spans="1:14" ht="15.75" thickBot="1" x14ac:dyDescent="0.3">
      <c r="A20" s="4"/>
      <c r="B20" s="2"/>
      <c r="C20" s="14"/>
      <c r="D20" s="16"/>
      <c r="E20" s="14"/>
      <c r="F20" s="14"/>
      <c r="G20" s="14"/>
      <c r="H20" s="14"/>
      <c r="I20" s="14"/>
      <c r="J20" s="14"/>
    </row>
    <row r="22" spans="1:14" ht="15.75" thickBot="1" x14ac:dyDescent="0.3">
      <c r="K22" t="s">
        <v>34</v>
      </c>
      <c r="L22">
        <f>SUM(E4:E8)</f>
        <v>610</v>
      </c>
      <c r="M22">
        <f>SUM(F4:F8)</f>
        <v>25.000000000000004</v>
      </c>
      <c r="N22">
        <f>SUM(G4:G8)</f>
        <v>542.95000000000005</v>
      </c>
    </row>
    <row r="23" spans="1:14" ht="15.75" thickBot="1" x14ac:dyDescent="0.3">
      <c r="F23" s="10"/>
      <c r="G23" s="11"/>
      <c r="H23" s="11"/>
      <c r="I23" s="11"/>
      <c r="K23" t="s">
        <v>35</v>
      </c>
      <c r="L23">
        <f>SUM(E12:E20)</f>
        <v>750</v>
      </c>
      <c r="M23">
        <f>SUM(F12:F20)</f>
        <v>55</v>
      </c>
      <c r="N23">
        <f>SUM(G12:G20)</f>
        <v>737.34</v>
      </c>
    </row>
    <row r="25" spans="1:14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workbookViewId="0">
      <selection activeCell="L1" sqref="L1:L1048576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  <c r="L14" s="25" t="s">
        <v>101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  <c r="L15" s="25" t="s">
        <v>102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v>45601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v>45601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476</v>
      </c>
      <c r="D12" s="2" t="str">
        <f>МЕНЮ!D4</f>
        <v>Запеканка макаронная мясная</v>
      </c>
      <c r="E12" s="2">
        <f>МЕНЮ!E4</f>
        <v>240</v>
      </c>
      <c r="F12" s="2">
        <f>МЕНЮ!F4</f>
        <v>13.9</v>
      </c>
      <c r="G12" s="2">
        <f>МЕНЮ!G4</f>
        <v>158</v>
      </c>
      <c r="H12" s="2">
        <f>МЕНЮ!H4</f>
        <v>17.3</v>
      </c>
      <c r="I12" s="2">
        <f>МЕНЮ!I4</f>
        <v>8.9</v>
      </c>
      <c r="J12" s="2">
        <f>МЕНЮ!J4</f>
        <v>22.8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943</v>
      </c>
      <c r="D13" s="2" t="str">
        <f>МЕНЮ!D5</f>
        <v>чай  с сахаром</v>
      </c>
      <c r="E13" s="2">
        <f>МЕНЮ!E5</f>
        <v>200</v>
      </c>
      <c r="F13" s="2">
        <f>МЕНЮ!F5</f>
        <v>2.2000000000000002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44</v>
      </c>
      <c r="D14" s="2" t="str">
        <f>МЕНЮ!D6</f>
        <v>батон обогащаный йодом</v>
      </c>
      <c r="E14" s="2">
        <f>МЕНЮ!E6</f>
        <v>70</v>
      </c>
      <c r="F14" s="2">
        <f>МЕНЮ!F6</f>
        <v>6.8</v>
      </c>
      <c r="G14" s="2">
        <f>МЕНЮ!G6</f>
        <v>184.8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закуска</v>
      </c>
      <c r="C15" s="2">
        <f>МЕНЮ!C7</f>
        <v>53</v>
      </c>
      <c r="D15" s="2" t="str">
        <f>МЕНЮ!D7</f>
        <v>салат из свежей капусты с морковью</v>
      </c>
      <c r="E15" s="2">
        <f>МЕНЮ!E7</f>
        <v>100</v>
      </c>
      <c r="F15" s="2">
        <f>МЕНЮ!F7</f>
        <v>2.1</v>
      </c>
      <c r="G15" s="2">
        <f>МЕНЮ!G7</f>
        <v>140</v>
      </c>
      <c r="H15" s="2">
        <f>МЕНЮ!H7</f>
        <v>1.42</v>
      </c>
      <c r="I15" s="2">
        <f>МЕНЮ!I7</f>
        <v>6.4</v>
      </c>
      <c r="J15" s="2">
        <f>МЕНЮ!J7</f>
        <v>14.6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171</v>
      </c>
      <c r="D20" s="2" t="str">
        <f>МЕНЮ!D12</f>
        <v>свекольник со сметаной</v>
      </c>
      <c r="E20" s="2">
        <f>МЕНЮ!E12</f>
        <v>260</v>
      </c>
      <c r="F20" s="2">
        <f>МЕНЮ!F12</f>
        <v>10.5</v>
      </c>
      <c r="G20" s="2">
        <f>МЕНЮ!G12</f>
        <v>123</v>
      </c>
      <c r="H20" s="2">
        <f>МЕНЮ!H12</f>
        <v>2</v>
      </c>
      <c r="I20" s="2">
        <f>МЕНЮ!I12</f>
        <v>7</v>
      </c>
      <c r="J20" s="2">
        <f>МЕНЮ!J12</f>
        <v>12.2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590</v>
      </c>
      <c r="D21" s="2" t="str">
        <f>МЕНЮ!D13</f>
        <v>жаркое по-домашнему</v>
      </c>
      <c r="E21" s="2">
        <f>МЕНЮ!E13</f>
        <v>230</v>
      </c>
      <c r="F21" s="2">
        <f>МЕНЮ!F13</f>
        <v>35.700000000000003</v>
      </c>
      <c r="G21" s="2">
        <f>МЕНЮ!G13</f>
        <v>384.24</v>
      </c>
      <c r="H21" s="2">
        <f>МЕНЮ!H13</f>
        <v>17.64</v>
      </c>
      <c r="I21" s="2">
        <f>МЕНЮ!I13</f>
        <v>23.8</v>
      </c>
      <c r="J21" s="2">
        <f>МЕНЮ!J13</f>
        <v>18.37</v>
      </c>
    </row>
    <row r="22" spans="1:10" ht="15.75" thickBot="1" x14ac:dyDescent="0.3">
      <c r="A22" s="3"/>
      <c r="B22" s="2" t="str">
        <f>МЕНЮ!B14</f>
        <v>напиток</v>
      </c>
      <c r="C22" s="2">
        <f>МЕНЮ!C14</f>
        <v>864</v>
      </c>
      <c r="D22" s="2" t="str">
        <f>МЕНЮ!D14</f>
        <v>кисель из  концентрата</v>
      </c>
      <c r="E22" s="2">
        <f>МЕНЮ!E14</f>
        <v>200</v>
      </c>
      <c r="F22" s="2">
        <f>МЕНЮ!F14</f>
        <v>5.3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 черн.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3.5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>
        <f>МЕНЮ!B16</f>
        <v>0</v>
      </c>
      <c r="C24" s="2">
        <f>МЕНЮ!C16</f>
        <v>0</v>
      </c>
      <c r="D24" s="2">
        <f>МЕНЮ!D16</f>
        <v>0</v>
      </c>
      <c r="E24" s="2">
        <f>МЕНЮ!E16</f>
        <v>0</v>
      </c>
      <c r="F24" s="2">
        <f>МЕНЮ!F16</f>
        <v>0</v>
      </c>
      <c r="G24" s="2">
        <f>МЕНЮ!G16</f>
        <v>0</v>
      </c>
      <c r="H24" s="2">
        <f>МЕНЮ!H16</f>
        <v>0</v>
      </c>
      <c r="I24" s="2">
        <f>МЕНЮ!I16</f>
        <v>0</v>
      </c>
      <c r="J24" s="2">
        <f>МЕНЮ!J16</f>
        <v>0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2024-12-19T12:02:49Z</dcterms:modified>
</cp:coreProperties>
</file>